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594" activeTab="0"/>
  </bookViews>
  <sheets>
    <sheet name="Plan 1" sheetId="1" r:id="rId1"/>
  </sheets>
  <definedNames>
    <definedName name="_xlnm.Print_Area" localSheetId="0">'Plan 1'!$A$1:$K$169</definedName>
    <definedName name="_xlnm.Print_Titles" localSheetId="0">'Plan 1'!$12:$13</definedName>
  </definedNames>
  <calcPr fullCalcOnLoad="1" fullPrecision="0"/>
</workbook>
</file>

<file path=xl/sharedStrings.xml><?xml version="1.0" encoding="utf-8"?>
<sst xmlns="http://schemas.openxmlformats.org/spreadsheetml/2006/main" count="462" uniqueCount="282">
  <si>
    <t>1.1</t>
  </si>
  <si>
    <t>1.2</t>
  </si>
  <si>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</si>
  <si>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</si>
  <si>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</si>
  <si>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</si>
  <si>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</si>
  <si>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</si>
  <si>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</si>
  <si>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</si>
  <si>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</si>
  <si>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</si>
  <si>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OBRAS CIVIS</t>
  </si>
  <si>
    <t>2.1</t>
  </si>
  <si>
    <t>SUBTOTAL OBRAS CIVIS</t>
  </si>
  <si>
    <t>m²</t>
  </si>
  <si>
    <t>x,xx</t>
  </si>
  <si>
    <t>m</t>
  </si>
  <si>
    <t>1.3</t>
  </si>
  <si>
    <t>1.4</t>
  </si>
  <si>
    <t>1.5</t>
  </si>
  <si>
    <t>1.6</t>
  </si>
  <si>
    <t>1.7</t>
  </si>
  <si>
    <t>3.1</t>
  </si>
  <si>
    <t>3.2</t>
  </si>
  <si>
    <t>2.2</t>
  </si>
  <si>
    <t>2.3</t>
  </si>
  <si>
    <t>2.4</t>
  </si>
  <si>
    <t>3.3</t>
  </si>
  <si>
    <t>4.1</t>
  </si>
  <si>
    <t>5.1</t>
  </si>
  <si>
    <t>5.2</t>
  </si>
  <si>
    <t>6.1</t>
  </si>
  <si>
    <t>I</t>
  </si>
  <si>
    <t>II</t>
  </si>
  <si>
    <t>PREÇO UNITÁRIO COM BDI</t>
  </si>
  <si>
    <t xml:space="preserve">BDI </t>
  </si>
  <si>
    <t xml:space="preserve">ENCARGOS SOCIAIS - SINAPI-RS AGO/2017 </t>
  </si>
  <si>
    <t xml:space="preserve">  CC (      )    TP (      )    CP(      )   </t>
  </si>
  <si>
    <t>PROPONENTE</t>
  </si>
  <si>
    <t>NOME:</t>
  </si>
  <si>
    <t>TELEFONE:</t>
  </si>
  <si>
    <t>CAU/CREA:</t>
  </si>
  <si>
    <t>EMAIL:</t>
  </si>
  <si>
    <t>unid.</t>
  </si>
  <si>
    <t xml:space="preserve">Vidro incolor 6mm </t>
  </si>
  <si>
    <t>Filme venetian 10mm x 4mm combinado c/ jateado 50% parte superior para divisor de sigilo caixas e do Divisor de ambientes.</t>
  </si>
  <si>
    <t>MOBILIÁRIO</t>
  </si>
  <si>
    <t>Capa assentos preferenciais</t>
  </si>
  <si>
    <t>LIMPEZA</t>
  </si>
  <si>
    <t>Limpeza permanente da obra</t>
  </si>
  <si>
    <t>6.2</t>
  </si>
  <si>
    <t>Limpeza final da obra</t>
  </si>
  <si>
    <t>INSTALAÇÕES ELÉTRICAS/ TRANSMISSÃO DE DADOS</t>
  </si>
  <si>
    <t>1.8</t>
  </si>
  <si>
    <t>1.9</t>
  </si>
  <si>
    <t>1.10</t>
  </si>
  <si>
    <t>1.11</t>
  </si>
  <si>
    <t>1.12</t>
  </si>
  <si>
    <t>1.13</t>
  </si>
  <si>
    <t>1.14</t>
  </si>
  <si>
    <t>1.15</t>
  </si>
  <si>
    <t>2.5</t>
  </si>
  <si>
    <t>SUBTOTAL INSTALAÇÕES ELÉTRICAS</t>
  </si>
  <si>
    <t>DIVISOR DE SIGILO</t>
  </si>
  <si>
    <t>DIVISÓRIAS</t>
  </si>
  <si>
    <t>PROGRAMAÇÃO VISUAL INTERNA</t>
  </si>
  <si>
    <t>PORTA CARTAZES</t>
  </si>
  <si>
    <t>2.6</t>
  </si>
  <si>
    <t>Retirada de Porta Cartazes antigos</t>
  </si>
  <si>
    <t>INSTALAÇÃO DE DIVISOR DE SIGILO E SERVIÇOS COMPLEMENTARES</t>
  </si>
  <si>
    <t>Esquadria em alumínio l.30 (30001) Estruturada em tubos de alumínio (TG- 018) Fechamento nas extremidades em 45 grau e intervalos de topo conforme projeto para divisor de sigilo caixas e divisor de ambientes</t>
  </si>
  <si>
    <t>Filme venetian 10mm x 4mm para Divisor de ambientes.</t>
  </si>
  <si>
    <t>Desinstalação de TV e Visor de senhas - reinstalar no móvel do divisor de sigilo</t>
  </si>
  <si>
    <t>Cabo UTP cat. 5 (isolamento baixa emissão de gases)</t>
  </si>
  <si>
    <t>Cabo unipolar tipo flexível, livre de halogêneo, antichama, 750V, seção 2,5 mm2.</t>
  </si>
  <si>
    <t>Disjuntores Monopolar/4,5kA - 16A</t>
  </si>
  <si>
    <t>Suporte para canaleta de aluminio p/tres blocos com, duas tomadas tipo bloco NBR-20A (preta), mais um bloco cego.</t>
  </si>
  <si>
    <t>Caixa de alumínio 100x100x50mm com altura específica para canaleta 73x25mm</t>
  </si>
  <si>
    <t>Régua com 8 tomadas para racks 19" com ângulo de 45º</t>
  </si>
  <si>
    <t>Cabo CIT-10 pares</t>
  </si>
  <si>
    <t>Religação dos pontos logicos e telefônicos existente no Rack e identificação dos mesmos</t>
  </si>
  <si>
    <t>vb</t>
  </si>
  <si>
    <t>x.xx</t>
  </si>
  <si>
    <t>DIVISOR DE SIGILO E TV CORPORATIVA</t>
  </si>
  <si>
    <t>Canaleta alumínio 73x25 dupla c/ tampa de encaixe - branca</t>
  </si>
  <si>
    <t>Caixa de alumínio 100x100x50mm específica de canaleta de alumínio</t>
  </si>
  <si>
    <t>Curva 90º metálica especifica de canaleta de alumínio -73x25mm</t>
  </si>
  <si>
    <t>Tampa terminal em ABS para canaleta dupla Dutotec 73x25mm - branca</t>
  </si>
  <si>
    <t>Eletroduto ferro diâmetro 25 mm pintado de branco</t>
  </si>
  <si>
    <t>Caixa de passagem c/ tampa cega tipo condulete diam 25mm pintado de branco</t>
  </si>
  <si>
    <t>Conector box curvo diam 25mm, com arruela e bucha de 1".</t>
  </si>
  <si>
    <t>Mini disjuntor Siemens 5SX1 monopolar 16A</t>
  </si>
  <si>
    <t>Derivação saída 2 eletrodutos 1" p/Canaleta de Alumínio de 73x25mm</t>
  </si>
  <si>
    <t>Suporte Dutotec Branco com um RJ 45 fêmea para lógica mais dois blocos cegos ou  equivalente para instalação de TV corporativa na Plataforma de Atendimento e móvel divisor de sigilo.</t>
  </si>
  <si>
    <t>Patch Cord 2,5m Azul (Conexão da CPU da TV Corporativa)</t>
  </si>
  <si>
    <t>Conector RJ45 Macho Cat. 5e para crimpar cabo no Rack e ligar direto ao Switch.</t>
  </si>
  <si>
    <t>2.7</t>
  </si>
  <si>
    <t>2.8</t>
  </si>
  <si>
    <t>2.9</t>
  </si>
  <si>
    <t>2.10</t>
  </si>
  <si>
    <t>2.11</t>
  </si>
  <si>
    <t>2.12</t>
  </si>
  <si>
    <t>2.13</t>
  </si>
  <si>
    <t>3.4</t>
  </si>
  <si>
    <t>3.5</t>
  </si>
  <si>
    <t>Derivação saída 3 eletrodutos 1" p/Canaleta de Alumínio de 73x25mm</t>
  </si>
  <si>
    <t>pç</t>
  </si>
  <si>
    <t>3.6</t>
  </si>
  <si>
    <t>Suporte para canaleta de aluminio p/três blocos com duas tomadas tipo bloco NBR 20A (PRETA) mais um bloco cego na cor branca</t>
  </si>
  <si>
    <t>3.7</t>
  </si>
  <si>
    <t>Suporte para canaleta de alumínio p/três blocos com uma tomadas tipo bloco NBR 20A (VERMELHA) mais dois blocos cegos na cor branca</t>
  </si>
  <si>
    <t>3.8</t>
  </si>
  <si>
    <t>Suporte para canaleta de aluminio p/três blocos com duas tomadas tipo bloco NBR 20A (AZUL) mais um bloco cego na cor branca</t>
  </si>
  <si>
    <t>3.9</t>
  </si>
  <si>
    <t>Suporte para canaleta de aluminio p/tres blocos sendo dois bloco c/RJ.45 e mais um blocos cego, na cor branca.</t>
  </si>
  <si>
    <t>3.10</t>
  </si>
  <si>
    <t>Canaleta de alumínio 73x25 dupla - Pintada (0,25m)  com dois suportes e tampas terminais rebitadas nas pontas, sendo um suporte com duas tomadas pretas 20A e um bloco cego e um suporte com dois RJ 45 fêmea para fonia e lógica mais um bloco cego ou rigorosamente equivalente.</t>
  </si>
  <si>
    <t>3.11</t>
  </si>
  <si>
    <t>3.12</t>
  </si>
  <si>
    <t>3.13</t>
  </si>
  <si>
    <t>patch cord verde 2,5mts para as mesas</t>
  </si>
  <si>
    <t>3.14</t>
  </si>
  <si>
    <t>patch cord azul 2,5mts para as mesas</t>
  </si>
  <si>
    <t>3.15</t>
  </si>
  <si>
    <t>Retirada de infra antiga de elétrica/lógica/telefonia e fazer o descarte mesas do atendimento e caixas)</t>
  </si>
  <si>
    <t>3.16</t>
  </si>
  <si>
    <t>Canaletas RD70  de PVC tipo Hellermann</t>
  </si>
  <si>
    <t>3.17</t>
  </si>
  <si>
    <t>Cabo tipo PP 3x1,5mm² para as extensões elétricas</t>
  </si>
  <si>
    <t>3.18</t>
  </si>
  <si>
    <t>Plug  tipo Macho novo padrão 10A.</t>
  </si>
  <si>
    <t>3.19</t>
  </si>
  <si>
    <t xml:space="preserve">Spiral tube </t>
  </si>
  <si>
    <t>CD TIMER</t>
  </si>
  <si>
    <t xml:space="preserve"> m</t>
  </si>
  <si>
    <t>4.2</t>
  </si>
  <si>
    <t>4.3</t>
  </si>
  <si>
    <t>Timer programável Bivolt COEL RSTS20</t>
  </si>
  <si>
    <t>4.4</t>
  </si>
  <si>
    <t>Contactora WEG CWM18 A</t>
  </si>
  <si>
    <t>4.5</t>
  </si>
  <si>
    <t>Contactora WEG CWM25 A - Ar Condicionado</t>
  </si>
  <si>
    <t>4.6</t>
  </si>
  <si>
    <t>Quadro de comando com dimensões mínimas de 500x400x200mm, com canaleta de PVC e trilhos para fixação dos equipamentos - CD-Timer</t>
  </si>
  <si>
    <t>SERVIÇOS COMPLEMENTARES ELÉTRICA/AUTOMAÇÃO/TELEFÔNICO</t>
  </si>
  <si>
    <t>Certificação dos Cabos de Rede UTP Cat. 5E</t>
  </si>
  <si>
    <t>Desinstalar e instalar de TV no armário divisor de sigilo</t>
  </si>
  <si>
    <t>6.3</t>
  </si>
  <si>
    <t>Desistalar e instalar do Monitor de senha no armário divisor de sigilo</t>
  </si>
  <si>
    <t>Desmontagem elétrico e lógico de modulos de caixas</t>
  </si>
  <si>
    <t>Desmontagem elétrico e lógico dos ATMs</t>
  </si>
  <si>
    <t>2.14</t>
  </si>
  <si>
    <t>2.15</t>
  </si>
  <si>
    <t>2.16</t>
  </si>
  <si>
    <t>Curva 90º de PVC (interna e externa) específica de canaleta de alumínio 73x45mm</t>
  </si>
  <si>
    <t>Curva 90º metálica - específica de canaleta de alumínio 73x25mm</t>
  </si>
  <si>
    <t>Patch panel CAT5E Plus 24P</t>
  </si>
  <si>
    <t>Rack padrão 19" tipo gabinete fechado, porta acrílico com chave, próprio para cabeamento estruturado de 16 Us, profundidade 570mm livres internamente, fixado na parede com três bandejas de 4 apoios e 64 conjuntos de parafusos porca/gaiola. Cor Cinza RAL 7032.</t>
  </si>
  <si>
    <t>Retirada de Rack 10 U e descarte</t>
  </si>
  <si>
    <t>Bloco de inserção engate rápido com corte M10 LSA Plus com bastidor completo</t>
  </si>
  <si>
    <t>patch cord azul 1,0 mts para o Rack</t>
  </si>
  <si>
    <t>patch cord verde 1,0 mts para o Rack</t>
  </si>
  <si>
    <t>5.3</t>
  </si>
  <si>
    <t>5.4</t>
  </si>
  <si>
    <t>INSTALAÇÕES DE ILUMINAÇÃO DE EMERGÊNCIA</t>
  </si>
  <si>
    <t xml:space="preserve">Módulo Autonomo de emergência com dois farois de 32Led´s cada e bateria 12v-7Ah com extensão para instalação dos farois em separado na sala do Auto-Atendimento + suporte metalico p/ fixação da bateria </t>
  </si>
  <si>
    <t>Módulo Autonomo de emergência com dois farois de 32 Led´s cada com baterial 12V-7Ah c/ suporte metalico p/ fixação da bateria (Retaguarda Cashes, Antessala, Cofre, Caixas, Atendimento)</t>
  </si>
  <si>
    <t>7.1</t>
  </si>
  <si>
    <t>7.2</t>
  </si>
  <si>
    <t>7.3</t>
  </si>
  <si>
    <t>7.4</t>
  </si>
  <si>
    <t>7.5</t>
  </si>
  <si>
    <t>7.6</t>
  </si>
  <si>
    <t>7.7</t>
  </si>
  <si>
    <t>2.17</t>
  </si>
  <si>
    <t>2.18</t>
  </si>
  <si>
    <t>2.19</t>
  </si>
  <si>
    <t>2.20</t>
  </si>
  <si>
    <t>2.21</t>
  </si>
  <si>
    <t>CABEAMENTO ESTRUTURADO E TROCA DE PORTA EQUIPAMENTOS PARA NOVO PADRÃO elétrica/lógica/telefonia</t>
  </si>
  <si>
    <t>TROCA DA PROGRAMAÇÃO VISUAL E PÓRTICO</t>
  </si>
  <si>
    <t>KIT ATM BANRISUL COMPOSTO POR :</t>
  </si>
  <si>
    <t xml:space="preserve"> - Kit de Suportes de fixação para porta de Alumínio</t>
  </si>
  <si>
    <t xml:space="preserve"> - Placa metálica na cor do pórtico para fechamento do buraco da leitora</t>
  </si>
  <si>
    <t xml:space="preserve"> - Eletroímã 150Kgf com Sensor</t>
  </si>
  <si>
    <t xml:space="preserve"> - Fonte de alimentação com carregador flutuante de bateria</t>
  </si>
  <si>
    <t xml:space="preserve"> - 01 Botoeira de acionamento Amarela(NA)(interno) </t>
  </si>
  <si>
    <t xml:space="preserve"> - 01 Botoeira de acionamento Preta(NF)(interno) - Retirar botoeira amarela superior e instalar botoeira preta em série com a chave pacri.</t>
  </si>
  <si>
    <t>Bateria selada 12V 7Ah</t>
  </si>
  <si>
    <t xml:space="preserve">"Cilindro contato elétrico pacri - segredos iguais com segredo 3212 padrão Banrisul" 
</t>
  </si>
  <si>
    <t>Fechadura auxiliar para perfil de alumínio Papaiz com tetra chave a ser instalada na parte de baixo da porta do KIT ATM</t>
  </si>
  <si>
    <t>8.1</t>
  </si>
  <si>
    <t>8.2</t>
  </si>
  <si>
    <t>Desmontagem e descarte de refletores tipo HQI existentes.</t>
  </si>
  <si>
    <t>Desmontagem de Quadro CD TIMER Existente. Entregar na BAGERGS</t>
  </si>
  <si>
    <t>Cabo unipolar tipo flexível, livre de halogêneo, antichama, 750V, seção 1,0 mm2.</t>
  </si>
  <si>
    <t>Recuperação da alvenaria, onde estavam a TV e Visor de senhas e porta cartazes antigos, com massa acrilica</t>
  </si>
  <si>
    <t>Unid.</t>
  </si>
  <si>
    <r>
      <t xml:space="preserve">2. ENDEREÇO DE EXECUÇÃO/ENTREGA: </t>
    </r>
    <r>
      <rPr>
        <sz val="10"/>
        <rFont val="Calibri"/>
        <family val="2"/>
      </rPr>
      <t>Conforme Termo de Referência</t>
    </r>
  </si>
  <si>
    <r>
      <t xml:space="preserve">3. PRAZO DE EXECUÇÃO/ENTREGA: </t>
    </r>
    <r>
      <rPr>
        <sz val="10"/>
        <rFont val="Calibri"/>
        <family val="2"/>
      </rPr>
      <t>Conforme Termo de Referência</t>
    </r>
  </si>
  <si>
    <r>
      <t xml:space="preserve">4. HORÁRIO PARA EXECUÇÃO/ENTREGA: </t>
    </r>
    <r>
      <rPr>
        <sz val="10"/>
        <rFont val="Calibri"/>
        <family val="2"/>
      </rPr>
      <t>Conforme Termo de Referência</t>
    </r>
  </si>
  <si>
    <r>
      <t>5. CONDIÇÕES DE PAGAMENTO:</t>
    </r>
    <r>
      <rPr>
        <sz val="10"/>
        <rFont val="Calibri"/>
        <family val="2"/>
      </rPr>
      <t xml:space="preserve"> Conforme Termo de Referência</t>
    </r>
  </si>
  <si>
    <r>
      <t xml:space="preserve">Fornecimento e instalação de armário em MDF 18mm acabamento melamínico cor Laca Branca. </t>
    </r>
    <r>
      <rPr>
        <b/>
        <sz val="10"/>
        <rFont val="Calibri"/>
        <family val="2"/>
      </rPr>
      <t>(P=35cm x  H=190cm x L=110 cm)</t>
    </r>
    <r>
      <rPr>
        <sz val="10"/>
        <rFont val="Calibri"/>
        <family val="2"/>
      </rPr>
      <t xml:space="preserve"> fixado ao chão c/ cantoneiras de alumínio (CT-026) parafusos de inox, conforme projeto.</t>
    </r>
  </si>
  <si>
    <t>PLACAS SUSPENSAS - Placa Suspensa em acrílico duas espessuras, em chapa de acrílico azul PANTONE 300 C ; e=2mm, e chapa de acrílico translúcido e= 5mm GL GELO 982 translúcido,com kit de fixação no teto; impressão em adesivo vinil branco, conforme arquivo.</t>
  </si>
  <si>
    <t>P S 1 - AUTOATENDIMENTO</t>
  </si>
  <si>
    <t>P S 2 - CAIXAS</t>
  </si>
  <si>
    <t>P S 4 - PREFERENCIAL</t>
  </si>
  <si>
    <t>PLACAS DE PORTA - TIPO 1 - Placa de Porta em acrílico duas espessuras, em chapa de acrílico azul PANTONE 300 C ; e=2mm, e chapa de acrílico translúcido e= 5mm GL GELO 982 translúcido, com fixação com fita dupla face; impressão em adesivo vinil branco, conforme arquivo. dimensões 300x80mm</t>
  </si>
  <si>
    <t>P P 1 - PRIV</t>
  </si>
  <si>
    <t>P P 5 - ARQ</t>
  </si>
  <si>
    <t>P S 5 - ATPF - Atendimento Pessoa Física</t>
  </si>
  <si>
    <t>P S 7 - NPF - Negócios Pessoa Física</t>
  </si>
  <si>
    <t>P S 10 - GG - Gerente Geral</t>
  </si>
  <si>
    <t>P S 11 - GA - Gerente Adjunto</t>
  </si>
  <si>
    <t>PLACAS SAA METÁLICAS CURVAS - Placa em chapa de aço galvanizado em curva, com pintura automotiva azul padrão Banrisul, PANTONE 300C, com dizeres em adesivo vinil PANTONE 298 C e letras em vinil BRANCO</t>
  </si>
  <si>
    <t>PA1-A – SAQUES/DEPÓSITOS PNE</t>
  </si>
  <si>
    <t>PA1-PA1-A – SAQUES/DEPÓSITOS PNE B – SAQUES / DEPÓSITOS</t>
  </si>
  <si>
    <t>PA1-D – CHEQUES</t>
  </si>
  <si>
    <t>AG. LAVRAS DO SUL</t>
  </si>
  <si>
    <t>Entrega e instalação de móvel especial para TV corporativa - a ser retirado da BAGERGS.</t>
  </si>
  <si>
    <t>TOTAL AG. LAVRAS DO SUL</t>
  </si>
  <si>
    <t>un</t>
  </si>
  <si>
    <t>Rack padrão 19" tipo gabinete fechado, porta acrílico com chave, próprio para cabeamento estruturado de 24 Us, profundidade 570mm  fixado na parede com UMA bandeja de 4 apoios e 96 conjuntos de parafusos porca/gaiola e 07(SETE) organizadores de cabos em ABS - Cor RAL 7032</t>
  </si>
  <si>
    <t>INFRAESTRUTURA PARA TROCA DE RACK ATIVOS E OPERADORAS</t>
  </si>
  <si>
    <t>Voice panel 50P com RJ45 CAT5E</t>
  </si>
  <si>
    <t>A</t>
  </si>
  <si>
    <t>Retirada, descaracterização e descarte da testeira Padrão antigo. Transporte e destinação conforme legislação ambiental.</t>
  </si>
  <si>
    <t>PINTURA</t>
  </si>
  <si>
    <t>DESINSTALAÇÃO</t>
  </si>
  <si>
    <t>SALA DE AUTOATENDIMENTO</t>
  </si>
  <si>
    <t>Grade em alumínio anodizado cor branca, perfil tubular  horizontal  1/2" x 1" -  a ser acoplada à esquadria de alumínio, H=210, espaçamento a cada 12cm (incluindo portas)</t>
  </si>
  <si>
    <t>Passa objetos de acrílico</t>
  </si>
  <si>
    <t>Porta de divisória 80x210cm, com visor em vidro mini boreal, conforme leiaute.</t>
  </si>
  <si>
    <t>PISO</t>
  </si>
  <si>
    <t>PROGRAMAÇÃO VISUAL EXTERNA</t>
  </si>
  <si>
    <t>Testeira Padrão T4 - 370x71x17 (Luminoso tipo painel horizontal de chapa galvanizada, conforme detalhe padrão do banco)</t>
  </si>
  <si>
    <t>Remoção de piso tátil, em placas</t>
  </si>
  <si>
    <t>9.1</t>
  </si>
  <si>
    <t>Porta em alumínio anodizado cor branca, de abrir, 90x210cm, com ferragens, fechadura auxiliar tetra-chave e vidro liso transparente 5mm, com requadro de 3x8 para porta acessível.</t>
  </si>
  <si>
    <t>Conjunto de 10 (5+5) metros de cabo coaxial 75 Ohms na cor preta RF75 0,4/2,5 com conector tipo BNC reto com solda e conector tipo BNC angular com rosca e solda (mini)</t>
  </si>
  <si>
    <t>Fornecimento e intalação de Divisória perfil aço, montantes duplos e rodapés simples, mod. 1,20cm, painel cego BP Plus Branco, montantes na cor branco, sem vidro, h=2,10m</t>
  </si>
  <si>
    <t>Retirada e descarte de divisórias leves, exceto máscara da sala de autoatendimento, e divisórias em torno da porta giratória.</t>
  </si>
  <si>
    <t xml:space="preserve">Caixilharia fixa de alumínio anodizado cor branca, perfil série 30, piso-teto + vidro liso transparente 6mm + tela para ventilação, para sala de autoatendimento, do piso ao teto, com vãos para porta detectora de metais, passa objetos e porta de emergência. </t>
  </si>
  <si>
    <t>BIOMBOS</t>
  </si>
  <si>
    <t xml:space="preserve">Biombos em vidro liso transparente 5mm, requadro de alumínio anodizado, cor branco, nas dimensões de 1,20mx1,40m, com película listrada, conforme modelo padrão Banrisul. Inclui: fornecimento, montagem, perfil REF. ALCOA 30-026 ou equivalente, pés e sapatas, conforme detalhe.    </t>
  </si>
  <si>
    <t>4.7</t>
  </si>
  <si>
    <t>Retirada, descaracterização e descarte de Pórtico Banrisul Padrão antigo. Transporte e destinação conforme legislação ambiental. Reutilizar placa em Braile no pórtico novo.</t>
  </si>
  <si>
    <t>Pintura INTERNA, tinta acrílica sobre massa acrílica Branco - duas demãos</t>
  </si>
  <si>
    <t>Pintura EXTERNA, tinta acrílica branco gelo, conforme tom existente - duas demãos</t>
  </si>
  <si>
    <t>Pintura EXTERNA, tinta acrílica azul, conforme tom existente, no entorno das esquadrias - duas demãos</t>
  </si>
  <si>
    <t>Fornecimento e instalação de piso tátil DIRECIONAL, em placas - cinza, conforme modelo existente</t>
  </si>
  <si>
    <t>Fornecimento e instalação de piso tátil ALERTA, em placas - cinza, conforme modelo existente</t>
  </si>
  <si>
    <t>PC TARIFAS - Porta cartaz TOTEM - para instalação de 8 cartazes 48,5x33,5cm - em acrílico Branco 5mm, em "V", Medidas 1900x475mm + 08 bolsas de Acrílico 2mm, com suporte em "U" em alumínio 9 branco.</t>
  </si>
  <si>
    <t>9.1.1</t>
  </si>
  <si>
    <t>9.1.2</t>
  </si>
  <si>
    <t>9.1.3</t>
  </si>
  <si>
    <t>Pórtico com legenda Banrisul eletrônico, conforme projeto do banco e devidamente adaptado à esquadria externa.</t>
  </si>
  <si>
    <t>6.4</t>
  </si>
  <si>
    <t>9.2.1</t>
  </si>
  <si>
    <t>9.2.2</t>
  </si>
  <si>
    <t>9.2.3</t>
  </si>
  <si>
    <t>9.2.4</t>
  </si>
  <si>
    <t>9.2.5</t>
  </si>
  <si>
    <t>9.2.6</t>
  </si>
  <si>
    <t>9.2.7</t>
  </si>
  <si>
    <t>9.3</t>
  </si>
  <si>
    <t>9.3.1</t>
  </si>
  <si>
    <t>9.3.2</t>
  </si>
  <si>
    <t>9.4</t>
  </si>
  <si>
    <t>9.4.1</t>
  </si>
  <si>
    <t>9.4.2</t>
  </si>
  <si>
    <t>9.4.3</t>
  </si>
  <si>
    <t>10.1</t>
  </si>
  <si>
    <t>10.2</t>
  </si>
  <si>
    <t>11.1</t>
  </si>
  <si>
    <t>11.2</t>
  </si>
  <si>
    <t>Porta em alumínio anodizado cor branca, de abrir, 80x210cm, com ferragens, fechadura auxiliar tetra-chave e vidro mini boreal, com requadro de 3x8 para retaguarda dos cashes</t>
  </si>
  <si>
    <t>Fornecimento e instalação de persiana Vertical, 110mm, Tecido Solaris, conforme modelo existente.</t>
  </si>
  <si>
    <t>Filme jateado para vidros - sobre as máscaras dos cashes e na esquadria entre a SAA e a retaguarda. Até 3,20m</t>
  </si>
  <si>
    <t>PC TARIFAS - Porta cartaz - TARIFAS dimensão 54 x 74cm em acrílico transparente cristal, com fixação e acabamentos conforme projeto. (8 unidades no interior da agência e 2 na Sala de Autoatendimento - instalados conforme projeto)</t>
  </si>
  <si>
    <r>
      <t xml:space="preserve">1. OBJETO: </t>
    </r>
    <r>
      <rPr>
        <sz val="10"/>
        <rFont val="Calibri"/>
        <family val="2"/>
      </rPr>
      <t>EXECUÇÃO DE OBRAS CIVIS E DE INFRAESTRUTURA PARA MANUTENÇÃO PREDIAL E INSTALAÇÃO DE DIVISOR DE SIGILO NA AGÊNCIA LAVRAS DO SUL</t>
    </r>
  </si>
</sst>
</file>

<file path=xl/styles.xml><?xml version="1.0" encoding="utf-8"?>
<styleSheet xmlns="http://schemas.openxmlformats.org/spreadsheetml/2006/main">
  <numFmts count="6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0"/>
    <numFmt numFmtId="197" formatCode="#,##0.00;[Red]#,##0.00"/>
    <numFmt numFmtId="198" formatCode="[$-409]dddd\,\ mmmm\ dd\,\ yyyy"/>
    <numFmt numFmtId="199" formatCode="[$-409]h:mm:ss\ AM/PM"/>
    <numFmt numFmtId="200" formatCode="0.00;[Red]0.00"/>
    <numFmt numFmtId="201" formatCode="[$-416]dddd\,\ d&quot; de &quot;mmmm&quot; de &quot;yyyy"/>
    <numFmt numFmtId="202" formatCode="0.000"/>
    <numFmt numFmtId="203" formatCode="0.0000"/>
    <numFmt numFmtId="204" formatCode="0.0"/>
    <numFmt numFmtId="205" formatCode="#,##0.0"/>
    <numFmt numFmtId="206" formatCode="0.00_);[Red]\(0.00\)"/>
    <numFmt numFmtId="207" formatCode="#,##0.000"/>
    <numFmt numFmtId="208" formatCode="&quot;R$&quot;\ #,##0.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#,##0.0000"/>
    <numFmt numFmtId="214" formatCode="#,##0.00000"/>
    <numFmt numFmtId="215" formatCode="#,##0.000000"/>
    <numFmt numFmtId="216" formatCode="#,##0.0000000"/>
    <numFmt numFmtId="217" formatCode="00000"/>
    <numFmt numFmtId="218" formatCode="&quot;R$&quot;#,##0.0000_);[Red]\(&quot;R$&quot;#,##0.0000\)"/>
    <numFmt numFmtId="219" formatCode="#,##0.0;[Red]#,##0.0"/>
    <numFmt numFmtId="220" formatCode="#,##0.000;[Red]#,##0.000"/>
    <numFmt numFmtId="221" formatCode="#,##0.0000;[Red]#,##0.0000"/>
    <numFmt numFmtId="222" formatCode="#,##0.00000000"/>
    <numFmt numFmtId="223" formatCode="0.0%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2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3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/>
      <protection hidden="1"/>
    </xf>
    <xf numFmtId="197" fontId="5" fillId="0" borderId="0" xfId="0" applyNumberFormat="1" applyFont="1" applyAlignment="1" applyProtection="1">
      <alignment horizontal="right" wrapText="1"/>
      <protection hidden="1"/>
    </xf>
    <xf numFmtId="197" fontId="5" fillId="0" borderId="0" xfId="0" applyNumberFormat="1" applyFont="1" applyFill="1" applyAlignment="1" applyProtection="1">
      <alignment horizontal="right" wrapText="1"/>
      <protection hidden="1"/>
    </xf>
    <xf numFmtId="197" fontId="6" fillId="0" borderId="0" xfId="0" applyNumberFormat="1" applyFont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/>
      <protection hidden="1"/>
    </xf>
    <xf numFmtId="197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6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6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11" xfId="0" applyFont="1" applyFill="1" applyBorder="1" applyAlignment="1" applyProtection="1">
      <alignment vertical="top" wrapText="1"/>
      <protection hidden="1"/>
    </xf>
    <xf numFmtId="2" fontId="5" fillId="33" borderId="11" xfId="0" applyNumberFormat="1" applyFont="1" applyFill="1" applyBorder="1" applyAlignment="1" applyProtection="1">
      <alignment horizontal="center" wrapText="1"/>
      <protection hidden="1"/>
    </xf>
    <xf numFmtId="0" fontId="5" fillId="33" borderId="11" xfId="0" applyFont="1" applyFill="1" applyBorder="1" applyAlignment="1" applyProtection="1">
      <alignment horizontal="center" wrapText="1"/>
      <protection hidden="1"/>
    </xf>
    <xf numFmtId="197" fontId="5" fillId="33" borderId="11" xfId="0" applyNumberFormat="1" applyFont="1" applyFill="1" applyBorder="1" applyAlignment="1" applyProtection="1">
      <alignment horizontal="right" wrapText="1"/>
      <protection hidden="1"/>
    </xf>
    <xf numFmtId="197" fontId="5" fillId="33" borderId="11" xfId="68" applyNumberFormat="1" applyFont="1" applyFill="1" applyBorder="1" applyAlignment="1" applyProtection="1">
      <alignment horizontal="right" wrapText="1"/>
      <protection hidden="1"/>
    </xf>
    <xf numFmtId="9" fontId="6" fillId="0" borderId="12" xfId="57" applyFont="1" applyBorder="1" applyAlignment="1" applyProtection="1">
      <alignment horizontal="right" vertical="center" wrapText="1"/>
      <protection locked="0"/>
    </xf>
    <xf numFmtId="10" fontId="6" fillId="0" borderId="12" xfId="57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Alignment="1" applyProtection="1">
      <alignment wrapText="1"/>
      <protection hidden="1"/>
    </xf>
    <xf numFmtId="0" fontId="51" fillId="0" borderId="0" xfId="0" applyFont="1" applyAlignment="1" applyProtection="1">
      <alignment/>
      <protection hidden="1"/>
    </xf>
    <xf numFmtId="197" fontId="51" fillId="0" borderId="0" xfId="0" applyNumberFormat="1" applyFont="1" applyFill="1" applyAlignment="1" applyProtection="1">
      <alignment horizontal="right" wrapText="1"/>
      <protection hidden="1"/>
    </xf>
    <xf numFmtId="0" fontId="52" fillId="34" borderId="13" xfId="0" applyFont="1" applyFill="1" applyBorder="1" applyAlignment="1" applyProtection="1">
      <alignment vertical="center" wrapText="1"/>
      <protection hidden="1"/>
    </xf>
    <xf numFmtId="197" fontId="52" fillId="34" borderId="13" xfId="0" applyNumberFormat="1" applyFont="1" applyFill="1" applyBorder="1" applyAlignment="1" applyProtection="1">
      <alignment horizontal="right" vertical="center" wrapText="1"/>
      <protection hidden="1"/>
    </xf>
    <xf numFmtId="0" fontId="51" fillId="0" borderId="0" xfId="0" applyFont="1" applyFill="1" applyAlignment="1" applyProtection="1">
      <alignment wrapText="1"/>
      <protection hidden="1"/>
    </xf>
    <xf numFmtId="0" fontId="51" fillId="0" borderId="0" xfId="0" applyFont="1" applyFill="1" applyAlignment="1" applyProtection="1">
      <alignment horizontal="center" vertical="center" wrapText="1"/>
      <protection hidden="1"/>
    </xf>
    <xf numFmtId="0" fontId="51" fillId="0" borderId="0" xfId="0" applyFont="1" applyFill="1" applyAlignment="1" applyProtection="1">
      <alignment horizontal="left" vertical="center" wrapText="1"/>
      <protection hidden="1"/>
    </xf>
    <xf numFmtId="2" fontId="51" fillId="0" borderId="0" xfId="0" applyNumberFormat="1" applyFont="1" applyFill="1" applyAlignment="1" applyProtection="1">
      <alignment horizontal="center" wrapText="1"/>
      <protection hidden="1"/>
    </xf>
    <xf numFmtId="0" fontId="51" fillId="0" borderId="0" xfId="0" applyFont="1" applyFill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4" fontId="5" fillId="33" borderId="11" xfId="68" applyNumberFormat="1" applyFont="1" applyFill="1" applyBorder="1" applyAlignment="1" applyProtection="1">
      <alignment horizontal="right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96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2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96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97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196" fontId="6" fillId="34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34" borderId="18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13" xfId="0" applyFont="1" applyFill="1" applyBorder="1" applyAlignment="1" applyProtection="1">
      <alignment vertical="center" wrapText="1"/>
      <protection hidden="1"/>
    </xf>
    <xf numFmtId="2" fontId="6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4" fontId="6" fillId="34" borderId="19" xfId="68" applyNumberFormat="1" applyFont="1" applyFill="1" applyBorder="1" applyAlignment="1" applyProtection="1">
      <alignment horizontal="right" vertical="center" wrapText="1"/>
      <protection hidden="1"/>
    </xf>
    <xf numFmtId="197" fontId="6" fillId="34" borderId="13" xfId="0" applyNumberFormat="1" applyFont="1" applyFill="1" applyBorder="1" applyAlignment="1" applyProtection="1">
      <alignment horizontal="right" vertical="center" wrapText="1"/>
      <protection hidden="1"/>
    </xf>
    <xf numFmtId="197" fontId="6" fillId="34" borderId="19" xfId="68" applyNumberFormat="1" applyFont="1" applyFill="1" applyBorder="1" applyAlignment="1" applyProtection="1">
      <alignment horizontal="right" vertical="center" wrapText="1"/>
      <protection hidden="1"/>
    </xf>
    <xf numFmtId="4" fontId="5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0" xfId="0" applyNumberFormat="1" applyFont="1" applyFill="1" applyBorder="1" applyAlignment="1" applyProtection="1">
      <alignment vertical="center" wrapText="1"/>
      <protection hidden="1"/>
    </xf>
    <xf numFmtId="196" fontId="6" fillId="33" borderId="21" xfId="0" applyNumberFormat="1" applyFont="1" applyFill="1" applyBorder="1" applyAlignment="1" applyProtection="1">
      <alignment vertical="center" wrapText="1"/>
      <protection hidden="1"/>
    </xf>
    <xf numFmtId="196" fontId="6" fillId="33" borderId="21" xfId="0" applyNumberFormat="1" applyFont="1" applyFill="1" applyBorder="1" applyAlignment="1" applyProtection="1">
      <alignment horizontal="left" vertical="center" wrapText="1"/>
      <protection hidden="1"/>
    </xf>
    <xf numFmtId="196" fontId="6" fillId="33" borderId="22" xfId="0" applyNumberFormat="1" applyFont="1" applyFill="1" applyBorder="1" applyAlignment="1" applyProtection="1">
      <alignment vertical="center" wrapText="1"/>
      <protection hidden="1"/>
    </xf>
    <xf numFmtId="197" fontId="6" fillId="34" borderId="11" xfId="0" applyNumberFormat="1" applyFont="1" applyFill="1" applyBorder="1" applyAlignment="1" applyProtection="1">
      <alignment horizontal="right" vertical="center" wrapText="1"/>
      <protection hidden="1"/>
    </xf>
    <xf numFmtId="0" fontId="6" fillId="36" borderId="17" xfId="0" applyFont="1" applyFill="1" applyBorder="1" applyAlignment="1" applyProtection="1">
      <alignment horizontal="center" vertical="center" wrapText="1"/>
      <protection hidden="1"/>
    </xf>
    <xf numFmtId="0" fontId="6" fillId="36" borderId="13" xfId="0" applyFont="1" applyFill="1" applyBorder="1" applyAlignment="1" applyProtection="1">
      <alignment horizontal="lef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0" fontId="6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5" fillId="0" borderId="15" xfId="0" applyFont="1" applyFill="1" applyBorder="1" applyAlignment="1" applyProtection="1">
      <alignment vertical="center" wrapText="1"/>
      <protection hidden="1"/>
    </xf>
    <xf numFmtId="4" fontId="6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0" xfId="0" applyFont="1" applyFill="1" applyBorder="1" applyAlignment="1" applyProtection="1">
      <alignment horizontal="right" vertical="center" wrapText="1"/>
      <protection hidden="1"/>
    </xf>
    <xf numFmtId="197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197" fontId="5" fillId="0" borderId="2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/>
      <protection hidden="1"/>
    </xf>
    <xf numFmtId="1" fontId="6" fillId="0" borderId="15" xfId="0" applyNumberFormat="1" applyFont="1" applyFill="1" applyBorder="1" applyAlignment="1" applyProtection="1">
      <alignment horizontal="left" vertical="center"/>
      <protection hidden="1"/>
    </xf>
    <xf numFmtId="197" fontId="5" fillId="0" borderId="20" xfId="0" applyNumberFormat="1" applyFont="1" applyBorder="1" applyAlignment="1" applyProtection="1">
      <alignment horizontal="right"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196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1" fontId="5" fillId="0" borderId="24" xfId="0" applyNumberFormat="1" applyFont="1" applyFill="1" applyBorder="1" applyAlignment="1" applyProtection="1">
      <alignment horizontal="left" vertical="center" wrapText="1"/>
      <protection hidden="1"/>
    </xf>
    <xf numFmtId="4" fontId="6" fillId="0" borderId="15" xfId="0" applyNumberFormat="1" applyFont="1" applyFill="1" applyBorder="1" applyAlignment="1" applyProtection="1">
      <alignment vertical="center" wrapText="1"/>
      <protection hidden="1"/>
    </xf>
    <xf numFmtId="207" fontId="6" fillId="0" borderId="20" xfId="68" applyNumberFormat="1" applyFont="1" applyBorder="1" applyAlignment="1" applyProtection="1">
      <alignment horizontal="right" vertical="center" wrapText="1"/>
      <protection hidden="1"/>
    </xf>
    <xf numFmtId="197" fontId="6" fillId="0" borderId="15" xfId="0" applyNumberFormat="1" applyFont="1" applyFill="1" applyBorder="1" applyAlignment="1" applyProtection="1">
      <alignment horizontal="right" vertical="center" wrapText="1"/>
      <protection hidden="1"/>
    </xf>
    <xf numFmtId="197" fontId="6" fillId="0" borderId="20" xfId="68" applyNumberFormat="1" applyFont="1" applyBorder="1" applyAlignment="1" applyProtection="1">
      <alignment horizontal="right" vertical="center" wrapText="1"/>
      <protection hidden="1"/>
    </xf>
    <xf numFmtId="197" fontId="5" fillId="36" borderId="15" xfId="0" applyNumberFormat="1" applyFont="1" applyFill="1" applyBorder="1" applyAlignment="1" applyProtection="1">
      <alignment horizontal="right" vertical="center" wrapText="1"/>
      <protection hidden="1"/>
    </xf>
    <xf numFmtId="197" fontId="5" fillId="36" borderId="20" xfId="0" applyNumberFormat="1" applyFont="1" applyFill="1" applyBorder="1" applyAlignment="1" applyProtection="1">
      <alignment horizontal="right" vertical="center"/>
      <protection hidden="1"/>
    </xf>
    <xf numFmtId="2" fontId="5" fillId="0" borderId="15" xfId="0" applyNumberFormat="1" applyFont="1" applyBorder="1" applyAlignment="1" applyProtection="1">
      <alignment horizontal="center" vertical="center" wrapText="1"/>
      <protection hidden="1"/>
    </xf>
    <xf numFmtId="196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justify" vertical="center" wrapText="1"/>
      <protection hidden="1"/>
    </xf>
    <xf numFmtId="2" fontId="51" fillId="0" borderId="15" xfId="68" applyNumberFormat="1" applyFont="1" applyBorder="1" applyAlignment="1" applyProtection="1">
      <alignment horizontal="center" vertical="center" wrapText="1"/>
      <protection hidden="1"/>
    </xf>
    <xf numFmtId="0" fontId="51" fillId="0" borderId="15" xfId="0" applyFont="1" applyBorder="1" applyAlignment="1" applyProtection="1">
      <alignment horizontal="center" vertical="center" wrapText="1"/>
      <protection hidden="1"/>
    </xf>
    <xf numFmtId="2" fontId="5" fillId="0" borderId="15" xfId="68" applyNumberFormat="1" applyFont="1" applyFill="1" applyBorder="1" applyAlignment="1" applyProtection="1">
      <alignment horizontal="center" vertical="center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justify" vertical="top" wrapText="1"/>
      <protection hidden="1"/>
    </xf>
    <xf numFmtId="197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6" fillId="34" borderId="13" xfId="0" applyFont="1" applyFill="1" applyBorder="1" applyAlignment="1" applyProtection="1">
      <alignment horizontal="right" vertical="center" wrapText="1"/>
      <protection hidden="1"/>
    </xf>
    <xf numFmtId="4" fontId="5" fillId="0" borderId="0" xfId="0" applyNumberFormat="1" applyFont="1" applyFill="1" applyAlignment="1" applyProtection="1">
      <alignment horizontal="right" wrapText="1"/>
      <protection hidden="1"/>
    </xf>
    <xf numFmtId="2" fontId="6" fillId="0" borderId="0" xfId="0" applyNumberFormat="1" applyFont="1" applyFill="1" applyAlignment="1" applyProtection="1">
      <alignment horizontal="left" vertical="center" wrapText="1"/>
      <protection hidden="1"/>
    </xf>
    <xf numFmtId="2" fontId="6" fillId="33" borderId="22" xfId="0" applyNumberFormat="1" applyFont="1" applyFill="1" applyBorder="1" applyAlignment="1" applyProtection="1">
      <alignment vertical="center" wrapText="1"/>
      <protection hidden="1"/>
    </xf>
    <xf numFmtId="2" fontId="52" fillId="34" borderId="13" xfId="0" applyNumberFormat="1" applyFont="1" applyFill="1" applyBorder="1" applyAlignment="1" applyProtection="1">
      <alignment vertical="center" wrapText="1"/>
      <protection hidden="1"/>
    </xf>
    <xf numFmtId="0" fontId="52" fillId="34" borderId="13" xfId="0" applyFont="1" applyFill="1" applyBorder="1" applyAlignment="1" applyProtection="1">
      <alignment horizontal="right" vertical="center" wrapText="1"/>
      <protection hidden="1"/>
    </xf>
    <xf numFmtId="0" fontId="52" fillId="0" borderId="0" xfId="0" applyFont="1" applyFill="1" applyAlignment="1" applyProtection="1">
      <alignment horizontal="right" vertical="center" wrapText="1"/>
      <protection hidden="1"/>
    </xf>
    <xf numFmtId="4" fontId="51" fillId="0" borderId="0" xfId="0" applyNumberFormat="1" applyFont="1" applyFill="1" applyAlignment="1" applyProtection="1">
      <alignment horizontal="right" wrapText="1"/>
      <protection hidden="1"/>
    </xf>
    <xf numFmtId="4" fontId="5" fillId="0" borderId="0" xfId="0" applyNumberFormat="1" applyFont="1" applyAlignment="1" applyProtection="1">
      <alignment wrapText="1"/>
      <protection hidden="1"/>
    </xf>
    <xf numFmtId="4" fontId="6" fillId="0" borderId="25" xfId="68" applyNumberFormat="1" applyFont="1" applyFill="1" applyBorder="1" applyAlignment="1" applyProtection="1">
      <alignment horizontal="right" vertical="center" wrapText="1"/>
      <protection hidden="1"/>
    </xf>
    <xf numFmtId="2" fontId="5" fillId="0" borderId="15" xfId="0" applyNumberFormat="1" applyFont="1" applyBorder="1" applyAlignment="1" applyProtection="1">
      <alignment horizontal="center" vertical="center"/>
      <protection hidden="1"/>
    </xf>
    <xf numFmtId="4" fontId="5" fillId="37" borderId="20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5" fillId="0" borderId="15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NumberFormat="1" applyFont="1" applyFill="1" applyBorder="1" applyAlignment="1" applyProtection="1">
      <alignment horizontal="left"/>
      <protection hidden="1"/>
    </xf>
    <xf numFmtId="0" fontId="51" fillId="0" borderId="0" xfId="0" applyNumberFormat="1" applyFont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horizontal="left" wrapText="1"/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197" fontId="5" fillId="0" borderId="0" xfId="0" applyNumberFormat="1" applyFont="1" applyFill="1" applyAlignment="1" applyProtection="1">
      <alignment/>
      <protection hidden="1"/>
    </xf>
    <xf numFmtId="1" fontId="5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6" fillId="33" borderId="21" xfId="0" applyFont="1" applyFill="1" applyBorder="1" applyAlignment="1" applyProtection="1">
      <alignment horizontal="right" vertical="center" wrapText="1"/>
      <protection hidden="1"/>
    </xf>
    <xf numFmtId="0" fontId="26" fillId="33" borderId="22" xfId="0" applyFont="1" applyFill="1" applyBorder="1" applyAlignment="1" applyProtection="1">
      <alignment horizontal="right" vertical="center" wrapText="1"/>
      <protection hidden="1"/>
    </xf>
    <xf numFmtId="4" fontId="5" fillId="33" borderId="11" xfId="0" applyNumberFormat="1" applyFont="1" applyFill="1" applyBorder="1" applyAlignment="1" applyProtection="1">
      <alignment horizontal="right" wrapText="1"/>
      <protection hidden="1"/>
    </xf>
    <xf numFmtId="4" fontId="6" fillId="34" borderId="13" xfId="0" applyNumberFormat="1" applyFont="1" applyFill="1" applyBorder="1" applyAlignment="1" applyProtection="1">
      <alignment horizontal="right" vertical="center" wrapText="1"/>
      <protection hidden="1"/>
    </xf>
    <xf numFmtId="4" fontId="5" fillId="35" borderId="18" xfId="0" applyNumberFormat="1" applyFont="1" applyFill="1" applyBorder="1" applyAlignment="1" applyProtection="1">
      <alignment horizontal="right" vertical="center"/>
      <protection locked="0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197" fontId="5" fillId="0" borderId="16" xfId="0" applyNumberFormat="1" applyFont="1" applyFill="1" applyBorder="1" applyAlignment="1" applyProtection="1">
      <alignment horizontal="right" vertical="center"/>
      <protection hidden="1"/>
    </xf>
    <xf numFmtId="196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vertical="center" wrapText="1"/>
      <protection hidden="1"/>
    </xf>
    <xf numFmtId="2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4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197" fontId="6" fillId="0" borderId="13" xfId="0" applyNumberFormat="1" applyFont="1" applyFill="1" applyBorder="1" applyAlignment="1" applyProtection="1">
      <alignment horizontal="right" vertical="center" wrapText="1"/>
      <protection hidden="1"/>
    </xf>
    <xf numFmtId="197" fontId="6" fillId="0" borderId="26" xfId="68" applyNumberFormat="1" applyFont="1" applyFill="1" applyBorder="1" applyAlignment="1" applyProtection="1">
      <alignment horizontal="right" vertical="center" wrapText="1"/>
      <protection hidden="1"/>
    </xf>
    <xf numFmtId="4" fontId="5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" fontId="5" fillId="0" borderId="20" xfId="0" applyNumberFormat="1" applyFont="1" applyBorder="1" applyAlignment="1" applyProtection="1">
      <alignment horizontal="right" vertical="center" wrapText="1"/>
      <protection hidden="1"/>
    </xf>
    <xf numFmtId="196" fontId="5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vertical="center" wrapText="1"/>
      <protection hidden="1"/>
    </xf>
    <xf numFmtId="40" fontId="5" fillId="0" borderId="20" xfId="68" applyNumberFormat="1" applyFont="1" applyFill="1" applyBorder="1" applyAlignment="1" applyProtection="1">
      <alignment horizontal="right" vertical="center" wrapText="1"/>
      <protection hidden="1"/>
    </xf>
    <xf numFmtId="4" fontId="5" fillId="0" borderId="15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/>
      <protection hidden="1"/>
    </xf>
    <xf numFmtId="196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197" fontId="5" fillId="0" borderId="26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left" vertical="center" wrapText="1"/>
      <protection hidden="1"/>
    </xf>
    <xf numFmtId="4" fontId="5" fillId="0" borderId="15" xfId="6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96" fontId="5" fillId="0" borderId="27" xfId="0" applyNumberFormat="1" applyFont="1" applyFill="1" applyBorder="1" applyAlignment="1" applyProtection="1">
      <alignment horizontal="center" vertical="center"/>
      <protection hidden="1"/>
    </xf>
    <xf numFmtId="1" fontId="6" fillId="0" borderId="15" xfId="0" applyNumberFormat="1" applyFont="1" applyFill="1" applyBorder="1" applyAlignment="1" applyProtection="1">
      <alignment horizontal="left" vertical="center" wrapText="1"/>
      <protection hidden="1"/>
    </xf>
    <xf numFmtId="2" fontId="5" fillId="0" borderId="15" xfId="0" applyNumberFormat="1" applyFont="1" applyFill="1" applyBorder="1" applyAlignment="1" applyProtection="1">
      <alignment horizontal="center" vertical="center"/>
      <protection hidden="1"/>
    </xf>
    <xf numFmtId="196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left" vertical="center"/>
      <protection hidden="1"/>
    </xf>
    <xf numFmtId="4" fontId="5" fillId="0" borderId="19" xfId="0" applyNumberFormat="1" applyFont="1" applyFill="1" applyBorder="1" applyAlignment="1" applyProtection="1">
      <alignment horizontal="right" vertical="center" wrapText="1"/>
      <protection hidden="1"/>
    </xf>
    <xf numFmtId="196" fontId="5" fillId="0" borderId="14" xfId="0" applyNumberFormat="1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justify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197" fontId="5" fillId="0" borderId="20" xfId="0" applyNumberFormat="1" applyFont="1" applyBorder="1" applyAlignment="1" applyProtection="1">
      <alignment horizontal="right" vertical="center" wrapText="1"/>
      <protection hidden="1"/>
    </xf>
    <xf numFmtId="1" fontId="5" fillId="0" borderId="15" xfId="0" applyNumberFormat="1" applyFont="1" applyFill="1" applyBorder="1" applyAlignment="1" applyProtection="1">
      <alignment horizontal="left" vertical="center"/>
      <protection hidden="1"/>
    </xf>
    <xf numFmtId="207" fontId="5" fillId="0" borderId="20" xfId="0" applyNumberFormat="1" applyFont="1" applyFill="1" applyBorder="1" applyAlignment="1" applyProtection="1">
      <alignment horizontal="right" vertical="center" wrapText="1"/>
      <protection hidden="1"/>
    </xf>
    <xf numFmtId="196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5" fillId="35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justify" vertical="center"/>
      <protection hidden="1"/>
    </xf>
    <xf numFmtId="196" fontId="5" fillId="0" borderId="24" xfId="0" applyNumberFormat="1" applyFont="1" applyFill="1" applyBorder="1" applyAlignment="1" applyProtection="1">
      <alignment horizontal="center" vertical="center"/>
      <protection hidden="1"/>
    </xf>
    <xf numFmtId="4" fontId="5" fillId="35" borderId="28" xfId="0" applyNumberFormat="1" applyFont="1" applyFill="1" applyBorder="1" applyAlignment="1" applyProtection="1">
      <alignment horizontal="right" vertical="center" wrapText="1"/>
      <protection locked="0"/>
    </xf>
    <xf numFmtId="196" fontId="5" fillId="0" borderId="14" xfId="0" applyNumberFormat="1" applyFont="1" applyFill="1" applyBorder="1" applyAlignment="1" applyProtection="1">
      <alignment horizontal="center" vertical="center"/>
      <protection hidden="1"/>
    </xf>
    <xf numFmtId="4" fontId="5" fillId="0" borderId="18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8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5" xfId="0" applyFont="1" applyFill="1" applyBorder="1" applyAlignment="1" applyProtection="1">
      <alignment horizontal="justify" vertical="center" wrapText="1"/>
      <protection hidden="1"/>
    </xf>
    <xf numFmtId="2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29" xfId="0" applyNumberFormat="1" applyFont="1" applyFill="1" applyBorder="1" applyAlignment="1" applyProtection="1">
      <alignment horizontal="right" vertical="center" wrapText="1"/>
      <protection hidden="1"/>
    </xf>
    <xf numFmtId="1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197" fontId="5" fillId="0" borderId="15" xfId="0" applyNumberFormat="1" applyFont="1" applyFill="1" applyBorder="1" applyAlignment="1" applyProtection="1">
      <alignment horizontal="right" vertical="center"/>
      <protection hidden="1"/>
    </xf>
    <xf numFmtId="2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207" fontId="6" fillId="0" borderId="20" xfId="68" applyNumberFormat="1" applyFont="1" applyFill="1" applyBorder="1" applyAlignment="1" applyProtection="1">
      <alignment horizontal="right" vertical="center" wrapText="1"/>
      <protection hidden="1"/>
    </xf>
    <xf numFmtId="196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1" xfId="0" applyFont="1" applyFill="1" applyBorder="1" applyAlignment="1" applyProtection="1">
      <alignment horizontal="left" vertical="center" wrapText="1"/>
      <protection hidden="1"/>
    </xf>
    <xf numFmtId="2" fontId="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4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 hidden="1"/>
    </xf>
    <xf numFmtId="4" fontId="5" fillId="37" borderId="15" xfId="0" applyNumberFormat="1" applyFont="1" applyFill="1" applyBorder="1" applyAlignment="1" applyProtection="1">
      <alignment horizontal="right" vertical="center" wrapText="1"/>
      <protection hidden="1"/>
    </xf>
    <xf numFmtId="4" fontId="5" fillId="35" borderId="18" xfId="0" applyNumberFormat="1" applyFont="1" applyFill="1" applyBorder="1" applyAlignment="1" applyProtection="1">
      <alignment horizontal="right" vertical="center"/>
      <protection hidden="1"/>
    </xf>
    <xf numFmtId="4" fontId="5" fillId="37" borderId="15" xfId="0" applyNumberFormat="1" applyFont="1" applyFill="1" applyBorder="1" applyAlignment="1" applyProtection="1">
      <alignment horizontal="right" vertical="center"/>
      <protection hidden="1"/>
    </xf>
    <xf numFmtId="4" fontId="5" fillId="35" borderId="18" xfId="0" applyNumberFormat="1" applyFont="1" applyFill="1" applyBorder="1" applyAlignment="1" applyProtection="1">
      <alignment horizontal="right" vertical="center" wrapText="1"/>
      <protection hidden="1"/>
    </xf>
    <xf numFmtId="196" fontId="5" fillId="0" borderId="15" xfId="0" applyNumberFormat="1" applyFont="1" applyBorder="1" applyAlignment="1" applyProtection="1">
      <alignment horizontal="center" vertical="center" wrapText="1"/>
      <protection hidden="1"/>
    </xf>
    <xf numFmtId="4" fontId="5" fillId="0" borderId="32" xfId="68" applyNumberFormat="1" applyFont="1" applyFill="1" applyBorder="1" applyAlignment="1" applyProtection="1">
      <alignment vertical="center" wrapText="1"/>
      <protection hidden="1"/>
    </xf>
    <xf numFmtId="197" fontId="5" fillId="37" borderId="16" xfId="0" applyNumberFormat="1" applyFont="1" applyFill="1" applyBorder="1" applyAlignment="1" applyProtection="1">
      <alignment horizontal="right" vertical="center" wrapText="1"/>
      <protection hidden="1"/>
    </xf>
    <xf numFmtId="196" fontId="5" fillId="0" borderId="17" xfId="0" applyNumberFormat="1" applyFont="1" applyBorder="1" applyAlignment="1" applyProtection="1">
      <alignment horizontal="center" vertical="center" wrapText="1"/>
      <protection hidden="1"/>
    </xf>
    <xf numFmtId="2" fontId="5" fillId="0" borderId="13" xfId="0" applyNumberFormat="1" applyFont="1" applyBorder="1" applyAlignment="1" applyProtection="1">
      <alignment horizontal="center" vertical="center" wrapText="1"/>
      <protection hidden="1"/>
    </xf>
    <xf numFmtId="197" fontId="5" fillId="37" borderId="16" xfId="0" applyNumberFormat="1" applyFont="1" applyFill="1" applyBorder="1" applyAlignment="1" applyProtection="1">
      <alignment horizontal="right" vertical="center"/>
      <protection hidden="1"/>
    </xf>
    <xf numFmtId="196" fontId="5" fillId="0" borderId="13" xfId="0" applyNumberFormat="1" applyFont="1" applyBorder="1" applyAlignment="1" applyProtection="1">
      <alignment horizontal="left" vertical="center" wrapText="1"/>
      <protection hidden="1"/>
    </xf>
    <xf numFmtId="2" fontId="6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51" fillId="0" borderId="18" xfId="0" applyNumberFormat="1" applyFont="1" applyFill="1" applyBorder="1" applyAlignment="1" applyProtection="1">
      <alignment horizontal="right" vertical="center" wrapText="1"/>
      <protection hidden="1"/>
    </xf>
    <xf numFmtId="196" fontId="5" fillId="0" borderId="14" xfId="0" applyNumberFormat="1" applyFont="1" applyBorder="1" applyAlignment="1" applyProtection="1">
      <alignment horizontal="center" vertical="center"/>
      <protection hidden="1"/>
    </xf>
    <xf numFmtId="196" fontId="5" fillId="0" borderId="15" xfId="0" applyNumberFormat="1" applyFont="1" applyBorder="1" applyAlignment="1" applyProtection="1">
      <alignment horizontal="left" vertical="center" wrapText="1"/>
      <protection hidden="1"/>
    </xf>
    <xf numFmtId="196" fontId="5" fillId="0" borderId="17" xfId="0" applyNumberFormat="1" applyFont="1" applyBorder="1" applyAlignment="1" applyProtection="1">
      <alignment horizontal="center" vertical="center"/>
      <protection hidden="1"/>
    </xf>
    <xf numFmtId="196" fontId="5" fillId="0" borderId="13" xfId="0" applyNumberFormat="1" applyFont="1" applyBorder="1" applyAlignment="1" applyProtection="1">
      <alignment horizontal="center" vertical="center" wrapText="1"/>
      <protection hidden="1"/>
    </xf>
    <xf numFmtId="40" fontId="6" fillId="35" borderId="15" xfId="68" applyFont="1" applyFill="1" applyBorder="1" applyAlignment="1" applyProtection="1">
      <alignment horizontal="center" vertical="center" wrapText="1"/>
      <protection hidden="1"/>
    </xf>
    <xf numFmtId="1" fontId="6" fillId="35" borderId="15" xfId="0" applyNumberFormat="1" applyFont="1" applyFill="1" applyBorder="1" applyAlignment="1" applyProtection="1">
      <alignment horizontal="left" vertical="center" wrapText="1"/>
      <protection hidden="1"/>
    </xf>
    <xf numFmtId="40" fontId="6" fillId="35" borderId="15" xfId="68" applyFont="1" applyFill="1" applyBorder="1" applyAlignment="1" applyProtection="1">
      <alignment horizontal="left" vertical="center" wrapText="1"/>
      <protection hidden="1"/>
    </xf>
    <xf numFmtId="2" fontId="5" fillId="35" borderId="15" xfId="68" applyNumberFormat="1" applyFont="1" applyFill="1" applyBorder="1" applyAlignment="1" applyProtection="1">
      <alignment horizontal="center" vertical="center" wrapText="1"/>
      <protection hidden="1"/>
    </xf>
    <xf numFmtId="40" fontId="5" fillId="35" borderId="15" xfId="68" applyFont="1" applyFill="1" applyBorder="1" applyAlignment="1" applyProtection="1">
      <alignment vertical="center" wrapText="1"/>
      <protection hidden="1"/>
    </xf>
    <xf numFmtId="40" fontId="6" fillId="35" borderId="15" xfId="68" applyFont="1" applyFill="1" applyBorder="1" applyAlignment="1" applyProtection="1">
      <alignment horizontal="right" vertical="center" wrapText="1"/>
      <protection hidden="1"/>
    </xf>
    <xf numFmtId="4" fontId="5" fillId="35" borderId="32" xfId="68" applyNumberFormat="1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/>
      <protection hidden="1"/>
    </xf>
    <xf numFmtId="197" fontId="5" fillId="35" borderId="16" xfId="0" applyNumberFormat="1" applyFont="1" applyFill="1" applyBorder="1" applyAlignment="1" applyProtection="1">
      <alignment horizontal="right" vertical="center" wrapText="1"/>
      <protection hidden="1"/>
    </xf>
    <xf numFmtId="4" fontId="5" fillId="35" borderId="15" xfId="0" applyNumberFormat="1" applyFont="1" applyFill="1" applyBorder="1" applyAlignment="1" applyProtection="1">
      <alignment horizontal="right" vertical="center"/>
      <protection hidden="1"/>
    </xf>
    <xf numFmtId="2" fontId="5" fillId="0" borderId="15" xfId="0" applyNumberFormat="1" applyFont="1" applyFill="1" applyBorder="1" applyAlignment="1" applyProtection="1">
      <alignment horizontal="center" vertical="top"/>
      <protection hidden="1"/>
    </xf>
    <xf numFmtId="4" fontId="5" fillId="0" borderId="15" xfId="0" applyNumberFormat="1" applyFont="1" applyFill="1" applyBorder="1" applyAlignment="1" applyProtection="1">
      <alignment horizontal="right" vertical="top"/>
      <protection hidden="1"/>
    </xf>
    <xf numFmtId="4" fontId="5" fillId="0" borderId="15" xfId="0" applyNumberFormat="1" applyFont="1" applyFill="1" applyBorder="1" applyAlignment="1" applyProtection="1">
      <alignment horizontal="right"/>
      <protection hidden="1"/>
    </xf>
    <xf numFmtId="0" fontId="6" fillId="33" borderId="33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197" fontId="31" fillId="34" borderId="21" xfId="0" applyNumberFormat="1" applyFont="1" applyFill="1" applyBorder="1" applyAlignment="1" applyProtection="1">
      <alignment horizontal="right" vertical="center" wrapText="1"/>
      <protection hidden="1"/>
    </xf>
    <xf numFmtId="197" fontId="31" fillId="34" borderId="22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hidden="1"/>
    </xf>
    <xf numFmtId="197" fontId="30" fillId="0" borderId="0" xfId="0" applyNumberFormat="1" applyFont="1" applyAlignment="1" applyProtection="1">
      <alignment horizontal="right" vertical="center" wrapText="1"/>
      <protection hidden="1"/>
    </xf>
    <xf numFmtId="4" fontId="6" fillId="33" borderId="21" xfId="0" applyNumberFormat="1" applyFont="1" applyFill="1" applyBorder="1" applyAlignment="1" applyProtection="1">
      <alignment horizontal="center" vertical="center" wrapText="1"/>
      <protection hidden="1"/>
    </xf>
    <xf numFmtId="4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33" xfId="0" applyFont="1" applyFill="1" applyBorder="1" applyAlignment="1" applyProtection="1">
      <alignment horizontal="left" vertical="center" wrapText="1"/>
      <protection hidden="1"/>
    </xf>
    <xf numFmtId="0" fontId="6" fillId="33" borderId="10" xfId="0" applyFont="1" applyFill="1" applyBorder="1" applyAlignment="1" applyProtection="1">
      <alignment horizontal="left" vertical="center" wrapText="1"/>
      <protection hidden="1"/>
    </xf>
    <xf numFmtId="4" fontId="6" fillId="33" borderId="33" xfId="0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34" xfId="0" applyFont="1" applyFill="1" applyBorder="1" applyAlignment="1" applyProtection="1">
      <alignment horizontal="left" vertical="center" wrapText="1"/>
      <protection hidden="1"/>
    </xf>
    <xf numFmtId="0" fontId="6" fillId="36" borderId="28" xfId="0" applyFont="1" applyFill="1" applyBorder="1" applyAlignment="1" applyProtection="1">
      <alignment horizontal="left" vertical="center" wrapText="1"/>
      <protection hidden="1"/>
    </xf>
    <xf numFmtId="0" fontId="6" fillId="36" borderId="35" xfId="0" applyFont="1" applyFill="1" applyBorder="1" applyAlignment="1" applyProtection="1">
      <alignment horizontal="left" vertical="center" wrapText="1"/>
      <protection hidden="1"/>
    </xf>
    <xf numFmtId="4" fontId="5" fillId="0" borderId="32" xfId="68" applyNumberFormat="1" applyFont="1" applyFill="1" applyBorder="1" applyAlignment="1" applyProtection="1">
      <alignment horizontal="center" vertical="center" wrapText="1"/>
      <protection hidden="1"/>
    </xf>
    <xf numFmtId="4" fontId="5" fillId="0" borderId="25" xfId="68" applyNumberFormat="1" applyFont="1" applyFill="1" applyBorder="1" applyAlignment="1" applyProtection="1">
      <alignment horizontal="center" vertical="center" wrapText="1"/>
      <protection hidden="1"/>
    </xf>
    <xf numFmtId="4" fontId="5" fillId="0" borderId="19" xfId="68" applyNumberFormat="1" applyFont="1" applyFill="1" applyBorder="1" applyAlignment="1" applyProtection="1">
      <alignment horizontal="center" vertical="center" wrapText="1"/>
      <protection hidden="1"/>
    </xf>
    <xf numFmtId="2" fontId="6" fillId="33" borderId="33" xfId="0" applyNumberFormat="1" applyFont="1" applyFill="1" applyBorder="1" applyAlignment="1" applyProtection="1">
      <alignment horizontal="center" vertical="center" wrapText="1"/>
      <protection hidden="1"/>
    </xf>
    <xf numFmtId="2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36" borderId="21" xfId="0" applyFont="1" applyFill="1" applyBorder="1" applyAlignment="1" applyProtection="1">
      <alignment horizontal="center" vertical="center" wrapText="1"/>
      <protection hidden="1"/>
    </xf>
    <xf numFmtId="0" fontId="26" fillId="36" borderId="22" xfId="0" applyFont="1" applyFill="1" applyBorder="1" applyAlignment="1" applyProtection="1">
      <alignment horizontal="center" vertical="center" wrapText="1"/>
      <protection hidden="1"/>
    </xf>
    <xf numFmtId="0" fontId="26" fillId="36" borderId="12" xfId="0" applyFont="1" applyFill="1" applyBorder="1" applyAlignment="1" applyProtection="1">
      <alignment horizontal="center" vertical="center" wrapText="1"/>
      <protection hidden="1"/>
    </xf>
    <xf numFmtId="0" fontId="26" fillId="33" borderId="11" xfId="0" applyFont="1" applyFill="1" applyBorder="1" applyAlignment="1" applyProtection="1">
      <alignment horizontal="left" vertical="center" wrapText="1"/>
      <protection hidden="1"/>
    </xf>
    <xf numFmtId="0" fontId="26" fillId="33" borderId="21" xfId="0" applyFont="1" applyFill="1" applyBorder="1" applyAlignment="1" applyProtection="1">
      <alignment horizontal="left" vertical="center" wrapText="1"/>
      <protection hidden="1"/>
    </xf>
    <xf numFmtId="197" fontId="6" fillId="33" borderId="21" xfId="0" applyNumberFormat="1" applyFont="1" applyFill="1" applyBorder="1" applyAlignment="1" applyProtection="1">
      <alignment horizontal="center" vertical="center" wrapText="1"/>
      <protection hidden="1"/>
    </xf>
    <xf numFmtId="197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197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31" xfId="0" applyNumberFormat="1" applyFont="1" applyFill="1" applyBorder="1" applyAlignment="1" applyProtection="1">
      <alignment horizontal="right" vertical="center"/>
      <protection hidden="1"/>
    </xf>
    <xf numFmtId="4" fontId="5" fillId="0" borderId="36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32" xfId="0" applyNumberFormat="1" applyFont="1" applyBorder="1" applyAlignment="1" applyProtection="1">
      <alignment horizontal="right" vertical="center"/>
      <protection hidden="1"/>
    </xf>
    <xf numFmtId="4" fontId="5" fillId="0" borderId="25" xfId="0" applyNumberFormat="1" applyFont="1" applyBorder="1" applyAlignment="1" applyProtection="1">
      <alignment horizontal="right" vertical="center"/>
      <protection hidden="1"/>
    </xf>
    <xf numFmtId="4" fontId="5" fillId="0" borderId="19" xfId="0" applyNumberFormat="1" applyFont="1" applyBorder="1" applyAlignment="1" applyProtection="1">
      <alignment horizontal="right" vertical="center"/>
      <protection hidden="1"/>
    </xf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23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196" fontId="5" fillId="0" borderId="31" xfId="0" applyNumberFormat="1" applyFont="1" applyBorder="1" applyAlignment="1" applyProtection="1">
      <alignment horizontal="left" vertical="center"/>
      <protection hidden="1"/>
    </xf>
    <xf numFmtId="196" fontId="5" fillId="0" borderId="36" xfId="0" applyNumberFormat="1" applyFont="1" applyBorder="1" applyAlignment="1" applyProtection="1">
      <alignment horizontal="left" vertical="center"/>
      <protection hidden="1"/>
    </xf>
    <xf numFmtId="196" fontId="5" fillId="0" borderId="13" xfId="0" applyNumberFormat="1" applyFont="1" applyBorder="1" applyAlignment="1" applyProtection="1">
      <alignment horizontal="left" vertical="center"/>
      <protection hidden="1"/>
    </xf>
    <xf numFmtId="2" fontId="5" fillId="0" borderId="31" xfId="0" applyNumberFormat="1" applyFont="1" applyFill="1" applyBorder="1" applyAlignment="1" applyProtection="1">
      <alignment horizontal="center" vertical="center"/>
      <protection hidden="1"/>
    </xf>
    <xf numFmtId="2" fontId="5" fillId="0" borderId="36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center"/>
      <protection hidden="1"/>
    </xf>
    <xf numFmtId="4" fontId="5" fillId="35" borderId="31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6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3" xfId="0" applyNumberFormat="1" applyFont="1" applyFill="1" applyBorder="1" applyAlignment="1" applyProtection="1">
      <alignment horizontal="right" vertical="center" wrapText="1"/>
      <protection locked="0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3" xfId="54"/>
    <cellStyle name="Normal 5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9"/>
  <sheetViews>
    <sheetView tabSelected="1" zoomScale="90" zoomScaleNormal="90" zoomScaleSheetLayoutView="90" workbookViewId="0" topLeftCell="A1">
      <selection activeCell="F16" sqref="F16"/>
    </sheetView>
  </sheetViews>
  <sheetFormatPr defaultColWidth="11.421875" defaultRowHeight="12.75"/>
  <cols>
    <col min="1" max="1" width="7.00390625" style="28" customWidth="1"/>
    <col min="2" max="2" width="7.00390625" style="29" customWidth="1"/>
    <col min="3" max="3" width="75.7109375" style="27" customWidth="1"/>
    <col min="4" max="4" width="11.28125" style="30" customWidth="1"/>
    <col min="5" max="5" width="9.421875" style="31" customWidth="1"/>
    <col min="6" max="6" width="15.28125" style="102" customWidth="1"/>
    <col min="7" max="7" width="15.140625" style="102" customWidth="1"/>
    <col min="8" max="8" width="12.57421875" style="96" customWidth="1"/>
    <col min="9" max="9" width="13.8515625" style="24" customWidth="1"/>
    <col min="10" max="10" width="14.8515625" style="24" customWidth="1"/>
    <col min="11" max="11" width="16.140625" style="24" customWidth="1"/>
    <col min="12" max="12" width="16.57421875" style="23" customWidth="1"/>
    <col min="13" max="13" width="8.8515625" style="115" customWidth="1"/>
    <col min="14" max="234" width="11.421875" style="22" customWidth="1"/>
    <col min="235" max="235" width="56.28125" style="22" customWidth="1"/>
    <col min="236" max="16384" width="11.421875" style="22" customWidth="1"/>
  </cols>
  <sheetData>
    <row r="1" spans="1:13" s="1" customFormat="1" ht="12.75">
      <c r="A1" s="226" t="s">
        <v>2</v>
      </c>
      <c r="B1" s="226"/>
      <c r="C1" s="226"/>
      <c r="D1" s="226"/>
      <c r="E1" s="226"/>
      <c r="F1" s="226"/>
      <c r="G1" s="226"/>
      <c r="H1" s="226"/>
      <c r="I1" s="227" t="s">
        <v>38</v>
      </c>
      <c r="J1" s="227"/>
      <c r="K1" s="227"/>
      <c r="L1" s="3"/>
      <c r="M1" s="112"/>
    </row>
    <row r="2" spans="1:13" s="1" customFormat="1" ht="12.75">
      <c r="A2" s="226"/>
      <c r="B2" s="226"/>
      <c r="C2" s="226"/>
      <c r="D2" s="226"/>
      <c r="E2" s="226"/>
      <c r="F2" s="226"/>
      <c r="G2" s="226"/>
      <c r="H2" s="226"/>
      <c r="I2" s="227"/>
      <c r="J2" s="227"/>
      <c r="K2" s="227"/>
      <c r="L2" s="3"/>
      <c r="M2" s="112"/>
    </row>
    <row r="3" spans="1:13" s="2" customFormat="1" ht="12.75">
      <c r="A3" s="220" t="s">
        <v>281</v>
      </c>
      <c r="B3" s="220"/>
      <c r="C3" s="220"/>
      <c r="D3" s="220"/>
      <c r="E3" s="220"/>
      <c r="F3" s="220"/>
      <c r="G3" s="220"/>
      <c r="H3" s="220"/>
      <c r="I3" s="4"/>
      <c r="J3" s="4"/>
      <c r="K3" s="4"/>
      <c r="L3" s="3"/>
      <c r="M3" s="112"/>
    </row>
    <row r="4" spans="1:13" s="2" customFormat="1" ht="12.75">
      <c r="A4" s="220" t="s">
        <v>199</v>
      </c>
      <c r="B4" s="220"/>
      <c r="C4" s="220"/>
      <c r="D4" s="220"/>
      <c r="E4" s="220"/>
      <c r="F4" s="220"/>
      <c r="G4" s="220"/>
      <c r="H4" s="220"/>
      <c r="I4" s="221" t="s">
        <v>36</v>
      </c>
      <c r="J4" s="222"/>
      <c r="K4" s="20">
        <v>0.25</v>
      </c>
      <c r="L4" s="3"/>
      <c r="M4" s="112"/>
    </row>
    <row r="5" spans="1:13" s="2" customFormat="1" ht="12.75">
      <c r="A5" s="220" t="s">
        <v>200</v>
      </c>
      <c r="B5" s="220"/>
      <c r="C5" s="220"/>
      <c r="D5" s="220"/>
      <c r="E5" s="220"/>
      <c r="F5" s="220"/>
      <c r="G5" s="220"/>
      <c r="H5" s="220"/>
      <c r="I5" s="5"/>
      <c r="J5" s="4"/>
      <c r="K5" s="6"/>
      <c r="L5" s="3"/>
      <c r="M5" s="112"/>
    </row>
    <row r="6" spans="1:13" s="2" customFormat="1" ht="12.75">
      <c r="A6" s="220" t="s">
        <v>201</v>
      </c>
      <c r="B6" s="220"/>
      <c r="C6" s="220"/>
      <c r="D6" s="220"/>
      <c r="E6" s="220"/>
      <c r="F6" s="220"/>
      <c r="G6" s="220"/>
      <c r="H6" s="220"/>
      <c r="I6" s="221" t="s">
        <v>37</v>
      </c>
      <c r="J6" s="222"/>
      <c r="K6" s="21">
        <v>1.1315</v>
      </c>
      <c r="L6" s="3"/>
      <c r="M6" s="112"/>
    </row>
    <row r="7" spans="1:13" s="2" customFormat="1" ht="12.75">
      <c r="A7" s="220" t="s">
        <v>202</v>
      </c>
      <c r="B7" s="220"/>
      <c r="C7" s="220"/>
      <c r="D7" s="220"/>
      <c r="E7" s="220"/>
      <c r="F7" s="220"/>
      <c r="G7" s="220"/>
      <c r="H7" s="220"/>
      <c r="I7" s="4"/>
      <c r="J7" s="4"/>
      <c r="K7" s="4"/>
      <c r="L7" s="3"/>
      <c r="M7" s="112"/>
    </row>
    <row r="8" spans="1:13" s="2" customFormat="1" ht="12.75">
      <c r="A8" s="184"/>
      <c r="B8" s="184"/>
      <c r="C8" s="184"/>
      <c r="D8" s="97"/>
      <c r="E8" s="184"/>
      <c r="F8" s="101"/>
      <c r="G8" s="101"/>
      <c r="H8" s="32"/>
      <c r="I8" s="4"/>
      <c r="J8" s="4"/>
      <c r="K8" s="4"/>
      <c r="L8" s="3"/>
      <c r="M8" s="112"/>
    </row>
    <row r="9" spans="1:243" s="7" customFormat="1" ht="15">
      <c r="A9" s="242" t="s">
        <v>39</v>
      </c>
      <c r="B9" s="243"/>
      <c r="C9" s="243"/>
      <c r="D9" s="243"/>
      <c r="E9" s="243"/>
      <c r="F9" s="243"/>
      <c r="G9" s="243"/>
      <c r="H9" s="243"/>
      <c r="I9" s="243"/>
      <c r="J9" s="243"/>
      <c r="K9" s="244"/>
      <c r="L9" s="9"/>
      <c r="M9" s="11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s="7" customFormat="1" ht="15">
      <c r="A10" s="245" t="s">
        <v>40</v>
      </c>
      <c r="B10" s="245"/>
      <c r="C10" s="223"/>
      <c r="D10" s="224"/>
      <c r="E10" s="224"/>
      <c r="F10" s="225"/>
      <c r="G10" s="121" t="s">
        <v>41</v>
      </c>
      <c r="H10" s="223"/>
      <c r="I10" s="224"/>
      <c r="J10" s="224"/>
      <c r="K10" s="225"/>
      <c r="L10" s="9"/>
      <c r="M10" s="114"/>
      <c r="N10" s="10"/>
      <c r="O10" s="8"/>
      <c r="P10" s="8"/>
      <c r="Q10" s="8"/>
      <c r="R10" s="8"/>
      <c r="S10" s="8"/>
      <c r="T10" s="8"/>
      <c r="U10" s="8"/>
      <c r="V10" s="10"/>
      <c r="W10" s="8"/>
      <c r="X10" s="8"/>
      <c r="Y10" s="8"/>
      <c r="Z10" s="8"/>
      <c r="AA10" s="8"/>
      <c r="AB10" s="8"/>
      <c r="AC10" s="8"/>
      <c r="AD10" s="10"/>
      <c r="AE10" s="8"/>
      <c r="AF10" s="8"/>
      <c r="AG10" s="8"/>
      <c r="AH10" s="8"/>
      <c r="AI10" s="8"/>
      <c r="AJ10" s="8"/>
      <c r="AK10" s="8"/>
      <c r="AL10" s="10"/>
      <c r="AM10" s="8"/>
      <c r="AN10" s="8"/>
      <c r="AO10" s="8"/>
      <c r="AP10" s="8"/>
      <c r="AQ10" s="8"/>
      <c r="AR10" s="8"/>
      <c r="AS10" s="8"/>
      <c r="AT10" s="10"/>
      <c r="AU10" s="8"/>
      <c r="AV10" s="8"/>
      <c r="AW10" s="8"/>
      <c r="AX10" s="8"/>
      <c r="AY10" s="8"/>
      <c r="AZ10" s="8"/>
      <c r="BA10" s="8"/>
      <c r="BB10" s="10"/>
      <c r="BC10" s="8"/>
      <c r="BD10" s="8"/>
      <c r="BE10" s="8"/>
      <c r="BF10" s="8"/>
      <c r="BG10" s="8"/>
      <c r="BH10" s="8"/>
      <c r="BI10" s="8"/>
      <c r="BJ10" s="10"/>
      <c r="BK10" s="8"/>
      <c r="BL10" s="8"/>
      <c r="BM10" s="8"/>
      <c r="BN10" s="8"/>
      <c r="BO10" s="8"/>
      <c r="BP10" s="8"/>
      <c r="BQ10" s="8"/>
      <c r="BR10" s="10"/>
      <c r="BS10" s="8"/>
      <c r="BT10" s="8"/>
      <c r="BU10" s="8"/>
      <c r="BV10" s="8"/>
      <c r="BW10" s="8"/>
      <c r="BX10" s="8"/>
      <c r="BY10" s="8"/>
      <c r="BZ10" s="10"/>
      <c r="CA10" s="8"/>
      <c r="CB10" s="8"/>
      <c r="CC10" s="8"/>
      <c r="CD10" s="8"/>
      <c r="CE10" s="8"/>
      <c r="CF10" s="8"/>
      <c r="CG10" s="8"/>
      <c r="CH10" s="10"/>
      <c r="CI10" s="8"/>
      <c r="CJ10" s="8"/>
      <c r="CK10" s="8"/>
      <c r="CL10" s="8"/>
      <c r="CM10" s="8"/>
      <c r="CN10" s="8"/>
      <c r="CO10" s="8"/>
      <c r="CP10" s="10"/>
      <c r="CQ10" s="8"/>
      <c r="CR10" s="8"/>
      <c r="CS10" s="8"/>
      <c r="CT10" s="8"/>
      <c r="CU10" s="8"/>
      <c r="CV10" s="8"/>
      <c r="CW10" s="8"/>
      <c r="CX10" s="10"/>
      <c r="CY10" s="8"/>
      <c r="CZ10" s="8"/>
      <c r="DA10" s="8"/>
      <c r="DB10" s="8"/>
      <c r="DC10" s="8"/>
      <c r="DD10" s="8"/>
      <c r="DE10" s="8"/>
      <c r="DF10" s="10"/>
      <c r="DG10" s="8"/>
      <c r="DH10" s="8"/>
      <c r="DI10" s="8"/>
      <c r="DJ10" s="8"/>
      <c r="DK10" s="8"/>
      <c r="DL10" s="8"/>
      <c r="DM10" s="8"/>
      <c r="DN10" s="10"/>
      <c r="DO10" s="8"/>
      <c r="DP10" s="8"/>
      <c r="DQ10" s="8"/>
      <c r="DR10" s="8"/>
      <c r="DS10" s="8"/>
      <c r="DT10" s="8"/>
      <c r="DU10" s="8"/>
      <c r="DV10" s="10"/>
      <c r="DW10" s="8"/>
      <c r="DX10" s="8"/>
      <c r="DY10" s="8"/>
      <c r="DZ10" s="8"/>
      <c r="EA10" s="8"/>
      <c r="EB10" s="8"/>
      <c r="EC10" s="8"/>
      <c r="ED10" s="10"/>
      <c r="EE10" s="8"/>
      <c r="EF10" s="8"/>
      <c r="EG10" s="8"/>
      <c r="EH10" s="8"/>
      <c r="EI10" s="8"/>
      <c r="EJ10" s="8"/>
      <c r="EK10" s="8"/>
      <c r="EL10" s="10"/>
      <c r="EM10" s="8"/>
      <c r="EN10" s="8"/>
      <c r="EO10" s="8"/>
      <c r="EP10" s="8"/>
      <c r="EQ10" s="8"/>
      <c r="ER10" s="8"/>
      <c r="ES10" s="8"/>
      <c r="ET10" s="10"/>
      <c r="EU10" s="8"/>
      <c r="EV10" s="8"/>
      <c r="EW10" s="8"/>
      <c r="EX10" s="8"/>
      <c r="EY10" s="8"/>
      <c r="EZ10" s="8"/>
      <c r="FA10" s="8"/>
      <c r="FB10" s="10"/>
      <c r="FC10" s="8"/>
      <c r="FD10" s="8"/>
      <c r="FE10" s="8"/>
      <c r="FF10" s="8"/>
      <c r="FG10" s="8"/>
      <c r="FH10" s="8"/>
      <c r="FI10" s="8"/>
      <c r="FJ10" s="10"/>
      <c r="FK10" s="8"/>
      <c r="FL10" s="8"/>
      <c r="FM10" s="8"/>
      <c r="FN10" s="8"/>
      <c r="FO10" s="8"/>
      <c r="FP10" s="8"/>
      <c r="FQ10" s="8"/>
      <c r="FR10" s="10"/>
      <c r="FS10" s="8"/>
      <c r="FT10" s="8"/>
      <c r="FU10" s="8"/>
      <c r="FV10" s="8"/>
      <c r="FW10" s="8"/>
      <c r="FX10" s="8"/>
      <c r="FY10" s="8"/>
      <c r="FZ10" s="10"/>
      <c r="GA10" s="8"/>
      <c r="GB10" s="8"/>
      <c r="GC10" s="8"/>
      <c r="GD10" s="8"/>
      <c r="GE10" s="8"/>
      <c r="GF10" s="8"/>
      <c r="GG10" s="8"/>
      <c r="GH10" s="10"/>
      <c r="GI10" s="8"/>
      <c r="GJ10" s="8"/>
      <c r="GK10" s="8"/>
      <c r="GL10" s="8"/>
      <c r="GM10" s="8"/>
      <c r="GN10" s="8"/>
      <c r="GO10" s="8"/>
      <c r="GP10" s="10"/>
      <c r="GQ10" s="8"/>
      <c r="GR10" s="8"/>
      <c r="GS10" s="8"/>
      <c r="GT10" s="8"/>
      <c r="GU10" s="8"/>
      <c r="GV10" s="8"/>
      <c r="GW10" s="8"/>
      <c r="GX10" s="10"/>
      <c r="GY10" s="8"/>
      <c r="GZ10" s="8"/>
      <c r="HA10" s="8"/>
      <c r="HB10" s="8"/>
      <c r="HC10" s="8"/>
      <c r="HD10" s="8"/>
      <c r="HE10" s="8"/>
      <c r="HF10" s="10"/>
      <c r="HG10" s="8"/>
      <c r="HH10" s="8"/>
      <c r="HI10" s="8"/>
      <c r="HJ10" s="8"/>
      <c r="HK10" s="8"/>
      <c r="HL10" s="8"/>
      <c r="HM10" s="8"/>
      <c r="HN10" s="10"/>
      <c r="HO10" s="8"/>
      <c r="HP10" s="8"/>
      <c r="HQ10" s="8"/>
      <c r="HR10" s="8"/>
      <c r="HS10" s="8"/>
      <c r="HT10" s="8"/>
      <c r="HU10" s="8"/>
      <c r="HV10" s="10"/>
      <c r="HW10" s="8"/>
      <c r="HX10" s="8"/>
      <c r="HY10" s="8"/>
      <c r="HZ10" s="8"/>
      <c r="IA10" s="8"/>
      <c r="IB10" s="8"/>
      <c r="IC10" s="8"/>
      <c r="ID10" s="10"/>
      <c r="IE10" s="8"/>
      <c r="IF10" s="8"/>
      <c r="IG10" s="8"/>
      <c r="IH10" s="8"/>
      <c r="II10" s="8"/>
    </row>
    <row r="11" spans="1:243" s="7" customFormat="1" ht="15">
      <c r="A11" s="245" t="s">
        <v>43</v>
      </c>
      <c r="B11" s="246"/>
      <c r="C11" s="223"/>
      <c r="D11" s="224"/>
      <c r="E11" s="224"/>
      <c r="F11" s="225"/>
      <c r="G11" s="122" t="s">
        <v>42</v>
      </c>
      <c r="H11" s="223"/>
      <c r="I11" s="224"/>
      <c r="J11" s="224"/>
      <c r="K11" s="225"/>
      <c r="L11" s="118"/>
      <c r="M11" s="114"/>
      <c r="N11" s="10"/>
      <c r="O11" s="10"/>
      <c r="P11" s="8"/>
      <c r="Q11" s="8"/>
      <c r="R11" s="10"/>
      <c r="S11" s="10"/>
      <c r="T11" s="8"/>
      <c r="U11" s="8"/>
      <c r="V11" s="10"/>
      <c r="W11" s="10"/>
      <c r="X11" s="8"/>
      <c r="Y11" s="8"/>
      <c r="Z11" s="10"/>
      <c r="AA11" s="10"/>
      <c r="AB11" s="8"/>
      <c r="AC11" s="8"/>
      <c r="AD11" s="10"/>
      <c r="AE11" s="10"/>
      <c r="AF11" s="8"/>
      <c r="AG11" s="8"/>
      <c r="AH11" s="10"/>
      <c r="AI11" s="10"/>
      <c r="AJ11" s="8"/>
      <c r="AK11" s="8"/>
      <c r="AL11" s="10"/>
      <c r="AM11" s="10"/>
      <c r="AN11" s="8"/>
      <c r="AO11" s="8"/>
      <c r="AP11" s="10"/>
      <c r="AQ11" s="10"/>
      <c r="AR11" s="8"/>
      <c r="AS11" s="8"/>
      <c r="AT11" s="10"/>
      <c r="AU11" s="10"/>
      <c r="AV11" s="8"/>
      <c r="AW11" s="8"/>
      <c r="AX11" s="10"/>
      <c r="AY11" s="10"/>
      <c r="AZ11" s="8"/>
      <c r="BA11" s="8"/>
      <c r="BB11" s="10"/>
      <c r="BC11" s="10"/>
      <c r="BD11" s="8"/>
      <c r="BE11" s="8"/>
      <c r="BF11" s="10"/>
      <c r="BG11" s="10"/>
      <c r="BH11" s="8"/>
      <c r="BI11" s="8"/>
      <c r="BJ11" s="10"/>
      <c r="BK11" s="10"/>
      <c r="BL11" s="8"/>
      <c r="BM11" s="8"/>
      <c r="BN11" s="10"/>
      <c r="BO11" s="10"/>
      <c r="BP11" s="8"/>
      <c r="BQ11" s="8"/>
      <c r="BR11" s="10"/>
      <c r="BS11" s="10"/>
      <c r="BT11" s="8"/>
      <c r="BU11" s="8"/>
      <c r="BV11" s="10"/>
      <c r="BW11" s="10"/>
      <c r="BX11" s="8"/>
      <c r="BY11" s="8"/>
      <c r="BZ11" s="10"/>
      <c r="CA11" s="10"/>
      <c r="CB11" s="8"/>
      <c r="CC11" s="8"/>
      <c r="CD11" s="10"/>
      <c r="CE11" s="10"/>
      <c r="CF11" s="8"/>
      <c r="CG11" s="8"/>
      <c r="CH11" s="10"/>
      <c r="CI11" s="10"/>
      <c r="CJ11" s="8"/>
      <c r="CK11" s="8"/>
      <c r="CL11" s="10"/>
      <c r="CM11" s="10"/>
      <c r="CN11" s="8"/>
      <c r="CO11" s="8"/>
      <c r="CP11" s="10"/>
      <c r="CQ11" s="10"/>
      <c r="CR11" s="8"/>
      <c r="CS11" s="8"/>
      <c r="CT11" s="10"/>
      <c r="CU11" s="10"/>
      <c r="CV11" s="8"/>
      <c r="CW11" s="8"/>
      <c r="CX11" s="10"/>
      <c r="CY11" s="10"/>
      <c r="CZ11" s="8"/>
      <c r="DA11" s="8"/>
      <c r="DB11" s="10"/>
      <c r="DC11" s="10"/>
      <c r="DD11" s="8"/>
      <c r="DE11" s="8"/>
      <c r="DF11" s="10"/>
      <c r="DG11" s="10"/>
      <c r="DH11" s="8"/>
      <c r="DI11" s="8"/>
      <c r="DJ11" s="10"/>
      <c r="DK11" s="10"/>
      <c r="DL11" s="8"/>
      <c r="DM11" s="8"/>
      <c r="DN11" s="10"/>
      <c r="DO11" s="10"/>
      <c r="DP11" s="8"/>
      <c r="DQ11" s="8"/>
      <c r="DR11" s="10"/>
      <c r="DS11" s="10"/>
      <c r="DT11" s="8"/>
      <c r="DU11" s="8"/>
      <c r="DV11" s="10"/>
      <c r="DW11" s="10"/>
      <c r="DX11" s="8"/>
      <c r="DY11" s="8"/>
      <c r="DZ11" s="10"/>
      <c r="EA11" s="10"/>
      <c r="EB11" s="8"/>
      <c r="EC11" s="8"/>
      <c r="ED11" s="10"/>
      <c r="EE11" s="10"/>
      <c r="EF11" s="8"/>
      <c r="EG11" s="8"/>
      <c r="EH11" s="10"/>
      <c r="EI11" s="10"/>
      <c r="EJ11" s="8"/>
      <c r="EK11" s="8"/>
      <c r="EL11" s="10"/>
      <c r="EM11" s="10"/>
      <c r="EN11" s="8"/>
      <c r="EO11" s="8"/>
      <c r="EP11" s="10"/>
      <c r="EQ11" s="10"/>
      <c r="ER11" s="8"/>
      <c r="ES11" s="8"/>
      <c r="ET11" s="10"/>
      <c r="EU11" s="10"/>
      <c r="EV11" s="8"/>
      <c r="EW11" s="8"/>
      <c r="EX11" s="10"/>
      <c r="EY11" s="10"/>
      <c r="EZ11" s="8"/>
      <c r="FA11" s="8"/>
      <c r="FB11" s="10"/>
      <c r="FC11" s="10"/>
      <c r="FD11" s="8"/>
      <c r="FE11" s="8"/>
      <c r="FF11" s="10"/>
      <c r="FG11" s="10"/>
      <c r="FH11" s="8"/>
      <c r="FI11" s="8"/>
      <c r="FJ11" s="10"/>
      <c r="FK11" s="10"/>
      <c r="FL11" s="8"/>
      <c r="FM11" s="8"/>
      <c r="FN11" s="10"/>
      <c r="FO11" s="10"/>
      <c r="FP11" s="8"/>
      <c r="FQ11" s="8"/>
      <c r="FR11" s="10"/>
      <c r="FS11" s="10"/>
      <c r="FT11" s="8"/>
      <c r="FU11" s="8"/>
      <c r="FV11" s="10"/>
      <c r="FW11" s="10"/>
      <c r="FX11" s="8"/>
      <c r="FY11" s="8"/>
      <c r="FZ11" s="10"/>
      <c r="GA11" s="10"/>
      <c r="GB11" s="8"/>
      <c r="GC11" s="8"/>
      <c r="GD11" s="10"/>
      <c r="GE11" s="10"/>
      <c r="GF11" s="8"/>
      <c r="GG11" s="8"/>
      <c r="GH11" s="10"/>
      <c r="GI11" s="10"/>
      <c r="GJ11" s="8"/>
      <c r="GK11" s="8"/>
      <c r="GL11" s="10"/>
      <c r="GM11" s="10"/>
      <c r="GN11" s="8"/>
      <c r="GO11" s="8"/>
      <c r="GP11" s="10"/>
      <c r="GQ11" s="10"/>
      <c r="GR11" s="8"/>
      <c r="GS11" s="8"/>
      <c r="GT11" s="10"/>
      <c r="GU11" s="10"/>
      <c r="GV11" s="8"/>
      <c r="GW11" s="8"/>
      <c r="GX11" s="10"/>
      <c r="GY11" s="10"/>
      <c r="GZ11" s="8"/>
      <c r="HA11" s="8"/>
      <c r="HB11" s="10"/>
      <c r="HC11" s="10"/>
      <c r="HD11" s="8"/>
      <c r="HE11" s="8"/>
      <c r="HF11" s="10"/>
      <c r="HG11" s="10"/>
      <c r="HH11" s="8"/>
      <c r="HI11" s="8"/>
      <c r="HJ11" s="10"/>
      <c r="HK11" s="10"/>
      <c r="HL11" s="8"/>
      <c r="HM11" s="8"/>
      <c r="HN11" s="10"/>
      <c r="HO11" s="10"/>
      <c r="HP11" s="8"/>
      <c r="HQ11" s="8"/>
      <c r="HR11" s="10"/>
      <c r="HS11" s="10"/>
      <c r="HT11" s="8"/>
      <c r="HU11" s="8"/>
      <c r="HV11" s="10"/>
      <c r="HW11" s="10"/>
      <c r="HX11" s="8"/>
      <c r="HY11" s="8"/>
      <c r="HZ11" s="10"/>
      <c r="IA11" s="10"/>
      <c r="IB11" s="8"/>
      <c r="IC11" s="8"/>
      <c r="ID11" s="10"/>
      <c r="IE11" s="10"/>
      <c r="IF11" s="8"/>
      <c r="IG11" s="8"/>
      <c r="IH11" s="10"/>
      <c r="II11" s="10"/>
    </row>
    <row r="12" spans="1:13" s="7" customFormat="1" ht="12.75">
      <c r="A12" s="218" t="s">
        <v>3</v>
      </c>
      <c r="B12" s="230"/>
      <c r="C12" s="218" t="s">
        <v>4</v>
      </c>
      <c r="D12" s="240" t="s">
        <v>5</v>
      </c>
      <c r="E12" s="218" t="s">
        <v>6</v>
      </c>
      <c r="F12" s="228" t="s">
        <v>7</v>
      </c>
      <c r="G12" s="229"/>
      <c r="H12" s="232" t="s">
        <v>8</v>
      </c>
      <c r="I12" s="247" t="s">
        <v>35</v>
      </c>
      <c r="J12" s="248"/>
      <c r="K12" s="249" t="s">
        <v>8</v>
      </c>
      <c r="L12" s="11"/>
      <c r="M12" s="113"/>
    </row>
    <row r="13" spans="1:13" s="7" customFormat="1" ht="15">
      <c r="A13" s="219"/>
      <c r="B13" s="231"/>
      <c r="C13" s="219"/>
      <c r="D13" s="241"/>
      <c r="E13" s="219"/>
      <c r="F13" s="185" t="s">
        <v>9</v>
      </c>
      <c r="G13" s="185" t="s">
        <v>10</v>
      </c>
      <c r="H13" s="233"/>
      <c r="I13" s="12" t="s">
        <v>9</v>
      </c>
      <c r="J13" s="12" t="s">
        <v>10</v>
      </c>
      <c r="K13" s="249"/>
      <c r="L13" s="11"/>
      <c r="M13" s="114"/>
    </row>
    <row r="14" spans="1:13" s="2" customFormat="1" ht="12.75">
      <c r="A14" s="13" t="s">
        <v>11</v>
      </c>
      <c r="B14" s="14"/>
      <c r="C14" s="15" t="s">
        <v>70</v>
      </c>
      <c r="D14" s="16"/>
      <c r="E14" s="17"/>
      <c r="F14" s="123"/>
      <c r="G14" s="123"/>
      <c r="H14" s="33"/>
      <c r="I14" s="18"/>
      <c r="J14" s="18"/>
      <c r="K14" s="19"/>
      <c r="L14" s="3"/>
      <c r="M14" s="112"/>
    </row>
    <row r="15" spans="1:14" s="2" customFormat="1" ht="12.75">
      <c r="A15" s="54"/>
      <c r="B15" s="55" t="s">
        <v>226</v>
      </c>
      <c r="C15" s="234" t="s">
        <v>219</v>
      </c>
      <c r="D15" s="235"/>
      <c r="E15" s="235"/>
      <c r="F15" s="235"/>
      <c r="G15" s="235"/>
      <c r="H15" s="236"/>
      <c r="I15" s="81"/>
      <c r="J15" s="81"/>
      <c r="K15" s="82"/>
      <c r="L15" s="119"/>
      <c r="M15" s="117"/>
      <c r="N15" s="103"/>
    </row>
    <row r="16" spans="1:13" s="2" customFormat="1" ht="12.75">
      <c r="A16" s="40"/>
      <c r="B16" s="41" t="s">
        <v>33</v>
      </c>
      <c r="C16" s="42" t="s">
        <v>12</v>
      </c>
      <c r="D16" s="43"/>
      <c r="E16" s="44"/>
      <c r="F16" s="124"/>
      <c r="G16" s="124"/>
      <c r="H16" s="45"/>
      <c r="I16" s="46"/>
      <c r="J16" s="46"/>
      <c r="K16" s="47"/>
      <c r="L16" s="3"/>
      <c r="M16" s="112"/>
    </row>
    <row r="17" spans="1:13" s="2" customFormat="1" ht="12.75">
      <c r="A17" s="34"/>
      <c r="B17" s="65">
        <v>1</v>
      </c>
      <c r="C17" s="58" t="s">
        <v>229</v>
      </c>
      <c r="D17" s="36"/>
      <c r="E17" s="59"/>
      <c r="F17" s="60"/>
      <c r="G17" s="60"/>
      <c r="H17" s="49"/>
      <c r="I17" s="62"/>
      <c r="J17" s="62"/>
      <c r="K17" s="66"/>
      <c r="L17" s="3"/>
      <c r="M17" s="112"/>
    </row>
    <row r="18" spans="1:13" s="39" customFormat="1" ht="25.5">
      <c r="A18" s="71"/>
      <c r="B18" s="35" t="s">
        <v>0</v>
      </c>
      <c r="C18" s="56" t="s">
        <v>227</v>
      </c>
      <c r="D18" s="69">
        <v>2</v>
      </c>
      <c r="E18" s="70" t="s">
        <v>44</v>
      </c>
      <c r="F18" s="136"/>
      <c r="G18" s="136"/>
      <c r="H18" s="49">
        <f>SUM(F18,G18)*D18</f>
        <v>0</v>
      </c>
      <c r="I18" s="188">
        <f>TRUNC(F18*(1+$K$4),2)</f>
        <v>0</v>
      </c>
      <c r="J18" s="188">
        <f>TRUNC(G18*(1+$K$4),2)</f>
        <v>0</v>
      </c>
      <c r="K18" s="38">
        <f>SUM(I18:J18)*D18</f>
        <v>0</v>
      </c>
      <c r="L18" s="3"/>
      <c r="M18" s="186"/>
    </row>
    <row r="19" spans="1:13" s="39" customFormat="1" ht="41.25" customHeight="1">
      <c r="A19" s="71"/>
      <c r="B19" s="35" t="s">
        <v>1</v>
      </c>
      <c r="C19" s="56" t="s">
        <v>247</v>
      </c>
      <c r="D19" s="69">
        <v>1</v>
      </c>
      <c r="E19" s="70" t="s">
        <v>44</v>
      </c>
      <c r="F19" s="136"/>
      <c r="G19" s="136"/>
      <c r="H19" s="49">
        <f>SUM(F19,G19)*D19</f>
        <v>0</v>
      </c>
      <c r="I19" s="188">
        <f>TRUNC(F19*(1+$K$4),2)</f>
        <v>0</v>
      </c>
      <c r="J19" s="188">
        <f>TRUNC(G19*(1+$K$4),2)</f>
        <v>0</v>
      </c>
      <c r="K19" s="38">
        <f>SUM(I19:J19)*D19</f>
        <v>0</v>
      </c>
      <c r="L19" s="3"/>
      <c r="M19" s="186"/>
    </row>
    <row r="20" spans="1:13" s="2" customFormat="1" ht="12.75">
      <c r="A20" s="67"/>
      <c r="B20" s="35" t="s">
        <v>18</v>
      </c>
      <c r="C20" s="68" t="s">
        <v>69</v>
      </c>
      <c r="D20" s="69">
        <v>3</v>
      </c>
      <c r="E20" s="70" t="s">
        <v>44</v>
      </c>
      <c r="F20" s="189" t="s">
        <v>16</v>
      </c>
      <c r="G20" s="125"/>
      <c r="H20" s="126">
        <f>SUM(F20,G20)*D20</f>
        <v>0</v>
      </c>
      <c r="I20" s="190" t="s">
        <v>16</v>
      </c>
      <c r="J20" s="188">
        <f>TRUNC(G20*(1+$K$4),2)</f>
        <v>0</v>
      </c>
      <c r="K20" s="127">
        <f>SUM(I20:J20)*D20</f>
        <v>0</v>
      </c>
      <c r="L20" s="3"/>
      <c r="M20" s="112"/>
    </row>
    <row r="21" spans="1:13" s="2" customFormat="1" ht="12.75">
      <c r="A21" s="71"/>
      <c r="B21" s="35" t="s">
        <v>19</v>
      </c>
      <c r="C21" s="56" t="s">
        <v>73</v>
      </c>
      <c r="D21" s="89">
        <v>1</v>
      </c>
      <c r="E21" s="70" t="s">
        <v>44</v>
      </c>
      <c r="F21" s="191" t="s">
        <v>16</v>
      </c>
      <c r="G21" s="48"/>
      <c r="H21" s="49">
        <f>SUM(F21,G21)*D21</f>
        <v>0</v>
      </c>
      <c r="I21" s="188" t="s">
        <v>16</v>
      </c>
      <c r="J21" s="188">
        <f>TRUNC(G21*(1+$K$4),2)</f>
        <v>0</v>
      </c>
      <c r="K21" s="38">
        <f>SUM(I21:J21)*D21</f>
        <v>0</v>
      </c>
      <c r="L21" s="3"/>
      <c r="M21" s="186"/>
    </row>
    <row r="22" spans="1:13" s="2" customFormat="1" ht="25.5">
      <c r="A22" s="128"/>
      <c r="B22" s="35" t="s">
        <v>21</v>
      </c>
      <c r="C22" s="68" t="s">
        <v>242</v>
      </c>
      <c r="D22" s="69">
        <v>56</v>
      </c>
      <c r="E22" s="192" t="s">
        <v>15</v>
      </c>
      <c r="F22" s="169" t="s">
        <v>16</v>
      </c>
      <c r="G22" s="48"/>
      <c r="H22" s="193">
        <f>SUM(F22,G22)*D22</f>
        <v>0</v>
      </c>
      <c r="I22" s="188" t="s">
        <v>16</v>
      </c>
      <c r="J22" s="188">
        <f>TRUNC(G22*(1+$K$4),2)</f>
        <v>0</v>
      </c>
      <c r="K22" s="194">
        <f>SUM(I22:J22)*D22</f>
        <v>0</v>
      </c>
      <c r="L22" s="3"/>
      <c r="M22" s="186"/>
    </row>
    <row r="23" spans="1:13" s="2" customFormat="1" ht="12.75">
      <c r="A23" s="163"/>
      <c r="B23" s="152">
        <v>2</v>
      </c>
      <c r="C23" s="58" t="s">
        <v>65</v>
      </c>
      <c r="D23" s="83"/>
      <c r="E23" s="192"/>
      <c r="F23" s="169"/>
      <c r="G23" s="169"/>
      <c r="H23" s="193"/>
      <c r="I23" s="188"/>
      <c r="J23" s="188"/>
      <c r="K23" s="194"/>
      <c r="L23" s="3"/>
      <c r="M23" s="112"/>
    </row>
    <row r="24" spans="1:13" s="2" customFormat="1" ht="39.75" customHeight="1">
      <c r="A24" s="195"/>
      <c r="B24" s="120" t="s">
        <v>13</v>
      </c>
      <c r="C24" s="56" t="s">
        <v>241</v>
      </c>
      <c r="D24" s="196">
        <v>15</v>
      </c>
      <c r="E24" s="192" t="s">
        <v>15</v>
      </c>
      <c r="F24" s="48"/>
      <c r="G24" s="48"/>
      <c r="H24" s="193">
        <f>SUM(F24,G24)*D24</f>
        <v>0</v>
      </c>
      <c r="I24" s="188">
        <f>TRUNC(F24*(1+$K$4),2)</f>
        <v>0</v>
      </c>
      <c r="J24" s="188">
        <f>TRUNC(G24*(1+$K$4),2)</f>
        <v>0</v>
      </c>
      <c r="K24" s="194">
        <f>SUM(I24:J24)*D24</f>
        <v>0</v>
      </c>
      <c r="L24" s="3"/>
      <c r="M24" s="186"/>
    </row>
    <row r="25" spans="1:13" s="2" customFormat="1" ht="12.75">
      <c r="A25" s="195"/>
      <c r="B25" s="120" t="s">
        <v>26</v>
      </c>
      <c r="C25" s="56" t="s">
        <v>233</v>
      </c>
      <c r="D25" s="196">
        <v>2</v>
      </c>
      <c r="E25" s="37" t="s">
        <v>44</v>
      </c>
      <c r="F25" s="48"/>
      <c r="G25" s="48"/>
      <c r="H25" s="193">
        <f>SUM(F25,G25)*D25</f>
        <v>0</v>
      </c>
      <c r="I25" s="188">
        <f>TRUNC(F25*(1+$K$4),2)</f>
        <v>0</v>
      </c>
      <c r="J25" s="188">
        <f>TRUNC(G25*(1+$K$4),2)</f>
        <v>0</v>
      </c>
      <c r="K25" s="194">
        <f>SUM(I25:J25)*D25</f>
        <v>0</v>
      </c>
      <c r="L25" s="3"/>
      <c r="M25" s="186"/>
    </row>
    <row r="26" spans="1:13" s="2" customFormat="1" ht="12.75">
      <c r="A26" s="34"/>
      <c r="B26" s="57">
        <v>3</v>
      </c>
      <c r="C26" s="58" t="s">
        <v>64</v>
      </c>
      <c r="D26" s="36"/>
      <c r="E26" s="59"/>
      <c r="F26" s="60"/>
      <c r="G26" s="60"/>
      <c r="H26" s="61"/>
      <c r="I26" s="62"/>
      <c r="J26" s="62"/>
      <c r="K26" s="63"/>
      <c r="L26" s="3"/>
      <c r="M26" s="112"/>
    </row>
    <row r="27" spans="1:13" s="2" customFormat="1" ht="38.25">
      <c r="A27" s="34"/>
      <c r="B27" s="35" t="s">
        <v>23</v>
      </c>
      <c r="C27" s="35" t="s">
        <v>71</v>
      </c>
      <c r="D27" s="36">
        <v>18</v>
      </c>
      <c r="E27" s="37" t="s">
        <v>15</v>
      </c>
      <c r="F27" s="125"/>
      <c r="G27" s="125"/>
      <c r="H27" s="126">
        <f>SUM(F27,G27)*D27</f>
        <v>0</v>
      </c>
      <c r="I27" s="188">
        <f aca="true" t="shared" si="0" ref="I27:J31">TRUNC(F27*(1+$K$4),2)</f>
        <v>0</v>
      </c>
      <c r="J27" s="188">
        <f t="shared" si="0"/>
        <v>0</v>
      </c>
      <c r="K27" s="197">
        <f>SUM(I27:J27)*D27</f>
        <v>0</v>
      </c>
      <c r="L27" s="64"/>
      <c r="M27" s="112"/>
    </row>
    <row r="28" spans="1:13" s="39" customFormat="1" ht="12.75">
      <c r="A28" s="34"/>
      <c r="B28" s="35" t="s">
        <v>24</v>
      </c>
      <c r="C28" s="35" t="s">
        <v>45</v>
      </c>
      <c r="D28" s="36">
        <v>18</v>
      </c>
      <c r="E28" s="37" t="s">
        <v>15</v>
      </c>
      <c r="F28" s="125"/>
      <c r="G28" s="125"/>
      <c r="H28" s="126">
        <f>SUM(F28,G28)*D28</f>
        <v>0</v>
      </c>
      <c r="I28" s="188">
        <f t="shared" si="0"/>
        <v>0</v>
      </c>
      <c r="J28" s="188">
        <f t="shared" si="0"/>
        <v>0</v>
      </c>
      <c r="K28" s="197">
        <f>SUM(I28:J28)*D28</f>
        <v>0</v>
      </c>
      <c r="L28" s="64"/>
      <c r="M28" s="112"/>
    </row>
    <row r="29" spans="1:13" s="109" customFormat="1" ht="25.5">
      <c r="A29" s="34"/>
      <c r="B29" s="35" t="s">
        <v>28</v>
      </c>
      <c r="C29" s="35" t="s">
        <v>46</v>
      </c>
      <c r="D29" s="36">
        <v>9.5</v>
      </c>
      <c r="E29" s="37" t="s">
        <v>15</v>
      </c>
      <c r="F29" s="125"/>
      <c r="G29" s="125"/>
      <c r="H29" s="126">
        <f>SUM(F29,G29)*D29</f>
        <v>0</v>
      </c>
      <c r="I29" s="188">
        <f t="shared" si="0"/>
        <v>0</v>
      </c>
      <c r="J29" s="188">
        <f t="shared" si="0"/>
        <v>0</v>
      </c>
      <c r="K29" s="127">
        <f>SUM(I29:J29)*D29</f>
        <v>0</v>
      </c>
      <c r="L29" s="64"/>
      <c r="M29" s="112"/>
    </row>
    <row r="30" spans="1:14" s="109" customFormat="1" ht="12.75">
      <c r="A30" s="34"/>
      <c r="B30" s="35" t="s">
        <v>104</v>
      </c>
      <c r="C30" s="35" t="s">
        <v>72</v>
      </c>
      <c r="D30" s="36">
        <v>8.5</v>
      </c>
      <c r="E30" s="37" t="s">
        <v>15</v>
      </c>
      <c r="F30" s="125"/>
      <c r="G30" s="125"/>
      <c r="H30" s="126">
        <f>SUM(F30,G30)*D30</f>
        <v>0</v>
      </c>
      <c r="I30" s="188">
        <f t="shared" si="0"/>
        <v>0</v>
      </c>
      <c r="J30" s="188">
        <f t="shared" si="0"/>
        <v>0</v>
      </c>
      <c r="K30" s="127">
        <f>SUM(I30:J30)*D30</f>
        <v>0</v>
      </c>
      <c r="L30" s="111"/>
      <c r="M30" s="112"/>
      <c r="N30" s="111"/>
    </row>
    <row r="31" spans="1:14" s="109" customFormat="1" ht="38.25">
      <c r="A31" s="34"/>
      <c r="B31" s="35" t="s">
        <v>105</v>
      </c>
      <c r="C31" s="35" t="s">
        <v>203</v>
      </c>
      <c r="D31" s="36">
        <v>1</v>
      </c>
      <c r="E31" s="37" t="s">
        <v>44</v>
      </c>
      <c r="F31" s="125"/>
      <c r="G31" s="125"/>
      <c r="H31" s="126">
        <f>SUM(F31,G31)*D31</f>
        <v>0</v>
      </c>
      <c r="I31" s="188">
        <f t="shared" si="0"/>
        <v>0</v>
      </c>
      <c r="J31" s="188">
        <f t="shared" si="0"/>
        <v>0</v>
      </c>
      <c r="K31" s="127">
        <f>SUM(I31:J31)*D31</f>
        <v>0</v>
      </c>
      <c r="L31" s="111"/>
      <c r="M31" s="112"/>
      <c r="N31" s="111"/>
    </row>
    <row r="32" spans="1:14" s="109" customFormat="1" ht="12.75">
      <c r="A32" s="84"/>
      <c r="B32" s="129">
        <v>4</v>
      </c>
      <c r="C32" s="130" t="s">
        <v>230</v>
      </c>
      <c r="D32" s="131"/>
      <c r="E32" s="132"/>
      <c r="F32" s="133"/>
      <c r="G32" s="133"/>
      <c r="H32" s="104"/>
      <c r="I32" s="134"/>
      <c r="J32" s="134"/>
      <c r="K32" s="135"/>
      <c r="L32" s="111"/>
      <c r="M32" s="116"/>
      <c r="N32" s="111"/>
    </row>
    <row r="33" spans="1:14" s="109" customFormat="1" ht="38.25">
      <c r="A33" s="84"/>
      <c r="B33" s="120" t="s">
        <v>29</v>
      </c>
      <c r="C33" s="59" t="s">
        <v>243</v>
      </c>
      <c r="D33" s="105">
        <v>60</v>
      </c>
      <c r="E33" s="72" t="s">
        <v>15</v>
      </c>
      <c r="F33" s="136"/>
      <c r="G33" s="136"/>
      <c r="H33" s="106">
        <f>SUM(F33:G33)*D33</f>
        <v>0</v>
      </c>
      <c r="I33" s="107">
        <f aca="true" t="shared" si="1" ref="I33:J38">TRUNC(F33*(1+$K$4),2)</f>
        <v>0</v>
      </c>
      <c r="J33" s="73">
        <f t="shared" si="1"/>
        <v>0</v>
      </c>
      <c r="K33" s="108">
        <f aca="true" t="shared" si="2" ref="K33:K39">SUM(I33:J33)*D33</f>
        <v>0</v>
      </c>
      <c r="L33" s="111"/>
      <c r="M33" s="112"/>
      <c r="N33" s="111"/>
    </row>
    <row r="34" spans="1:14" s="109" customFormat="1" ht="25.5">
      <c r="A34" s="84"/>
      <c r="B34" s="120" t="s">
        <v>136</v>
      </c>
      <c r="C34" s="110" t="s">
        <v>231</v>
      </c>
      <c r="D34" s="105">
        <v>28</v>
      </c>
      <c r="E34" s="72" t="s">
        <v>15</v>
      </c>
      <c r="F34" s="136"/>
      <c r="G34" s="136"/>
      <c r="H34" s="106">
        <f>SUM(F34:G34)*D34</f>
        <v>0</v>
      </c>
      <c r="I34" s="107">
        <f t="shared" si="1"/>
        <v>0</v>
      </c>
      <c r="J34" s="73">
        <f t="shared" si="1"/>
        <v>0</v>
      </c>
      <c r="K34" s="108">
        <f t="shared" si="2"/>
        <v>0</v>
      </c>
      <c r="L34" s="111"/>
      <c r="M34" s="112"/>
      <c r="N34" s="111"/>
    </row>
    <row r="35" spans="1:13" ht="38.25">
      <c r="A35" s="84"/>
      <c r="B35" s="120" t="s">
        <v>137</v>
      </c>
      <c r="C35" s="110" t="s">
        <v>239</v>
      </c>
      <c r="D35" s="105">
        <v>1</v>
      </c>
      <c r="E35" s="72" t="s">
        <v>44</v>
      </c>
      <c r="F35" s="136"/>
      <c r="G35" s="136"/>
      <c r="H35" s="108">
        <f>SUM(F35,G35)*D35</f>
        <v>0</v>
      </c>
      <c r="I35" s="107">
        <f t="shared" si="1"/>
        <v>0</v>
      </c>
      <c r="J35" s="73">
        <f t="shared" si="1"/>
        <v>0</v>
      </c>
      <c r="K35" s="108">
        <f t="shared" si="2"/>
        <v>0</v>
      </c>
      <c r="M35" s="112"/>
    </row>
    <row r="36" spans="1:13" ht="37.5" customHeight="1">
      <c r="A36" s="84"/>
      <c r="B36" s="120" t="s">
        <v>139</v>
      </c>
      <c r="C36" s="110" t="s">
        <v>277</v>
      </c>
      <c r="D36" s="105">
        <v>1</v>
      </c>
      <c r="E36" s="72" t="s">
        <v>44</v>
      </c>
      <c r="F36" s="136"/>
      <c r="G36" s="136"/>
      <c r="H36" s="108">
        <f>SUM(F36,G36)*D36</f>
        <v>0</v>
      </c>
      <c r="I36" s="107">
        <f>TRUNC(F36*(1+$K$4),2)</f>
        <v>0</v>
      </c>
      <c r="J36" s="73">
        <f>TRUNC(G36*(1+$K$4),2)</f>
        <v>0</v>
      </c>
      <c r="K36" s="108">
        <f t="shared" si="2"/>
        <v>0</v>
      </c>
      <c r="M36" s="112"/>
    </row>
    <row r="37" spans="1:13" ht="12.75">
      <c r="A37" s="84"/>
      <c r="B37" s="120" t="s">
        <v>141</v>
      </c>
      <c r="C37" s="110" t="s">
        <v>232</v>
      </c>
      <c r="D37" s="105">
        <v>1</v>
      </c>
      <c r="E37" s="72" t="s">
        <v>222</v>
      </c>
      <c r="F37" s="136"/>
      <c r="G37" s="136"/>
      <c r="H37" s="108">
        <f>SUM(F37,G37)*D37</f>
        <v>0</v>
      </c>
      <c r="I37" s="107">
        <f t="shared" si="1"/>
        <v>0</v>
      </c>
      <c r="J37" s="73">
        <f t="shared" si="1"/>
        <v>0</v>
      </c>
      <c r="K37" s="108">
        <f t="shared" si="2"/>
        <v>0</v>
      </c>
      <c r="M37" s="112"/>
    </row>
    <row r="38" spans="1:13" s="109" customFormat="1" ht="25.5">
      <c r="A38" s="34"/>
      <c r="B38" s="120" t="s">
        <v>143</v>
      </c>
      <c r="C38" s="35" t="s">
        <v>279</v>
      </c>
      <c r="D38" s="36">
        <v>32</v>
      </c>
      <c r="E38" s="37" t="s">
        <v>15</v>
      </c>
      <c r="F38" s="125"/>
      <c r="G38" s="125"/>
      <c r="H38" s="126">
        <f>SUM(F38,G38)*D38</f>
        <v>0</v>
      </c>
      <c r="I38" s="188">
        <f t="shared" si="1"/>
        <v>0</v>
      </c>
      <c r="J38" s="188">
        <f t="shared" si="1"/>
        <v>0</v>
      </c>
      <c r="K38" s="127">
        <f t="shared" si="2"/>
        <v>0</v>
      </c>
      <c r="L38" s="64"/>
      <c r="M38" s="112"/>
    </row>
    <row r="39" spans="1:256" s="109" customFormat="1" ht="25.5">
      <c r="A39" s="84"/>
      <c r="B39" s="120" t="s">
        <v>246</v>
      </c>
      <c r="C39" s="198" t="s">
        <v>278</v>
      </c>
      <c r="D39" s="90">
        <v>9</v>
      </c>
      <c r="E39" s="91" t="s">
        <v>15</v>
      </c>
      <c r="F39" s="125"/>
      <c r="G39" s="125"/>
      <c r="H39" s="126">
        <f>SUM(F39,G39)*D39</f>
        <v>0</v>
      </c>
      <c r="I39" s="188">
        <f>TRUNC(F39*(1+$K$4),2)</f>
        <v>0</v>
      </c>
      <c r="J39" s="188">
        <f>TRUNC(G39*(1+$K$4),2)</f>
        <v>0</v>
      </c>
      <c r="K39" s="194">
        <f t="shared" si="2"/>
        <v>0</v>
      </c>
      <c r="L39" s="143"/>
      <c r="M39" s="186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</row>
    <row r="40" spans="1:125" s="143" customFormat="1" ht="12.75">
      <c r="A40" s="139"/>
      <c r="B40" s="129">
        <v>5</v>
      </c>
      <c r="C40" s="140" t="s">
        <v>244</v>
      </c>
      <c r="D40" s="83"/>
      <c r="E40" s="75"/>
      <c r="F40" s="199"/>
      <c r="G40" s="199"/>
      <c r="H40" s="141"/>
      <c r="I40" s="142"/>
      <c r="J40" s="142"/>
      <c r="K40" s="138"/>
      <c r="M40" s="144"/>
      <c r="N40" s="144"/>
      <c r="DR40" s="145"/>
      <c r="DS40" s="145"/>
      <c r="DT40" s="145"/>
      <c r="DU40" s="145"/>
    </row>
    <row r="41" spans="1:125" s="143" customFormat="1" ht="51">
      <c r="A41" s="146"/>
      <c r="B41" s="35" t="s">
        <v>30</v>
      </c>
      <c r="C41" s="59" t="s">
        <v>245</v>
      </c>
      <c r="D41" s="83">
        <v>2</v>
      </c>
      <c r="E41" s="70" t="s">
        <v>44</v>
      </c>
      <c r="F41" s="125"/>
      <c r="G41" s="125"/>
      <c r="H41" s="74">
        <f>SUM(F41,G41)*D41</f>
        <v>0</v>
      </c>
      <c r="I41" s="142">
        <f>TRUNC(F41*(1+$K$4),2)</f>
        <v>0</v>
      </c>
      <c r="J41" s="142">
        <f>TRUNC(G41*(1+$K$4),2)</f>
        <v>0</v>
      </c>
      <c r="K41" s="138">
        <f>SUM(I41:J41)*D41</f>
        <v>0</v>
      </c>
      <c r="M41" s="112"/>
      <c r="N41" s="144"/>
      <c r="DR41" s="145"/>
      <c r="DS41" s="145"/>
      <c r="DT41" s="145"/>
      <c r="DU41" s="145"/>
    </row>
    <row r="42" spans="1:13" s="2" customFormat="1" ht="12.75">
      <c r="A42" s="34"/>
      <c r="B42" s="65">
        <v>6</v>
      </c>
      <c r="C42" s="58" t="s">
        <v>228</v>
      </c>
      <c r="D42" s="36"/>
      <c r="E42" s="59"/>
      <c r="F42" s="60"/>
      <c r="G42" s="60"/>
      <c r="H42" s="49"/>
      <c r="I42" s="62"/>
      <c r="J42" s="62"/>
      <c r="K42" s="66"/>
      <c r="L42" s="3"/>
      <c r="M42" s="112"/>
    </row>
    <row r="43" spans="1:13" s="2" customFormat="1" ht="25.5">
      <c r="A43" s="71"/>
      <c r="B43" s="155" t="s">
        <v>32</v>
      </c>
      <c r="C43" s="56" t="s">
        <v>197</v>
      </c>
      <c r="D43" s="89">
        <v>50</v>
      </c>
      <c r="E43" s="70" t="s">
        <v>15</v>
      </c>
      <c r="F43" s="125"/>
      <c r="G43" s="125"/>
      <c r="H43" s="126">
        <f>SUM(F43,G43)*D43</f>
        <v>0</v>
      </c>
      <c r="I43" s="188">
        <f aca="true" t="shared" si="3" ref="I43:J46">TRUNC(F43*(1+$K$4),2)</f>
        <v>0</v>
      </c>
      <c r="J43" s="188">
        <f t="shared" si="3"/>
        <v>0</v>
      </c>
      <c r="K43" s="127">
        <f>SUM(I43:J43)*D43</f>
        <v>0</v>
      </c>
      <c r="L43" s="3"/>
      <c r="M43" s="186"/>
    </row>
    <row r="44" spans="1:13" s="2" customFormat="1" ht="12.75">
      <c r="A44" s="71"/>
      <c r="B44" s="155" t="s">
        <v>51</v>
      </c>
      <c r="C44" s="56" t="s">
        <v>248</v>
      </c>
      <c r="D44" s="36">
        <v>275</v>
      </c>
      <c r="E44" s="70" t="s">
        <v>15</v>
      </c>
      <c r="F44" s="125"/>
      <c r="G44" s="164"/>
      <c r="H44" s="126">
        <f>SUM(F44,G44)*D44</f>
        <v>0</v>
      </c>
      <c r="I44" s="188">
        <f t="shared" si="3"/>
        <v>0</v>
      </c>
      <c r="J44" s="188">
        <f t="shared" si="3"/>
        <v>0</v>
      </c>
      <c r="K44" s="127">
        <f>SUM(I44:J44)*D44</f>
        <v>0</v>
      </c>
      <c r="L44" s="3"/>
      <c r="M44" s="186"/>
    </row>
    <row r="45" spans="1:14" s="150" customFormat="1" ht="12.75">
      <c r="A45" s="71"/>
      <c r="B45" s="155" t="s">
        <v>148</v>
      </c>
      <c r="C45" s="165" t="s">
        <v>249</v>
      </c>
      <c r="D45" s="36">
        <v>152</v>
      </c>
      <c r="E45" s="70" t="s">
        <v>15</v>
      </c>
      <c r="F45" s="48"/>
      <c r="G45" s="48"/>
      <c r="H45" s="49">
        <f>SUM(F45,G45)*D45</f>
        <v>0</v>
      </c>
      <c r="I45" s="188">
        <f t="shared" si="3"/>
        <v>0</v>
      </c>
      <c r="J45" s="188">
        <f t="shared" si="3"/>
        <v>0</v>
      </c>
      <c r="K45" s="38">
        <f>SUM(I45:J45)*D45</f>
        <v>0</v>
      </c>
      <c r="L45" s="3"/>
      <c r="M45" s="186"/>
      <c r="N45" s="39"/>
    </row>
    <row r="46" spans="1:14" s="150" customFormat="1" ht="25.5">
      <c r="A46" s="71"/>
      <c r="B46" s="155" t="s">
        <v>258</v>
      </c>
      <c r="C46" s="165" t="s">
        <v>250</v>
      </c>
      <c r="D46" s="36">
        <v>15</v>
      </c>
      <c r="E46" s="70" t="s">
        <v>15</v>
      </c>
      <c r="F46" s="48"/>
      <c r="G46" s="48"/>
      <c r="H46" s="49">
        <f>SUM(F46,G46)*D46</f>
        <v>0</v>
      </c>
      <c r="I46" s="188">
        <f t="shared" si="3"/>
        <v>0</v>
      </c>
      <c r="J46" s="188">
        <f t="shared" si="3"/>
        <v>0</v>
      </c>
      <c r="K46" s="38">
        <f>SUM(I46:J46)*D46</f>
        <v>0</v>
      </c>
      <c r="L46" s="39"/>
      <c r="M46" s="186"/>
      <c r="N46" s="39"/>
    </row>
    <row r="47" spans="1:13" s="2" customFormat="1" ht="12.75">
      <c r="A47" s="34"/>
      <c r="B47" s="65">
        <v>7</v>
      </c>
      <c r="C47" s="58" t="s">
        <v>234</v>
      </c>
      <c r="D47" s="36"/>
      <c r="E47" s="59"/>
      <c r="F47" s="60"/>
      <c r="G47" s="60"/>
      <c r="H47" s="49"/>
      <c r="I47" s="62"/>
      <c r="J47" s="62"/>
      <c r="K47" s="66"/>
      <c r="L47" s="3"/>
      <c r="M47" s="112"/>
    </row>
    <row r="48" spans="1:14" s="150" customFormat="1" ht="12.75">
      <c r="A48" s="56"/>
      <c r="B48" s="148" t="s">
        <v>168</v>
      </c>
      <c r="C48" s="56" t="s">
        <v>237</v>
      </c>
      <c r="D48" s="149">
        <v>21</v>
      </c>
      <c r="E48" s="70" t="s">
        <v>44</v>
      </c>
      <c r="F48" s="191" t="s">
        <v>16</v>
      </c>
      <c r="G48" s="48"/>
      <c r="H48" s="49">
        <f>SUM(F48,G48)*D48</f>
        <v>0</v>
      </c>
      <c r="I48" s="188" t="s">
        <v>16</v>
      </c>
      <c r="J48" s="188">
        <f>TRUNC(G48*(1+$K$4),2)</f>
        <v>0</v>
      </c>
      <c r="K48" s="38">
        <f>SUM(I48:J48)*D48</f>
        <v>0</v>
      </c>
      <c r="L48" s="39"/>
      <c r="M48" s="64"/>
      <c r="N48" s="39"/>
    </row>
    <row r="49" spans="1:14" s="150" customFormat="1" ht="25.5">
      <c r="A49" s="56"/>
      <c r="B49" s="148" t="s">
        <v>169</v>
      </c>
      <c r="C49" s="56" t="s">
        <v>251</v>
      </c>
      <c r="D49" s="149">
        <v>11</v>
      </c>
      <c r="E49" s="70" t="s">
        <v>44</v>
      </c>
      <c r="F49" s="48"/>
      <c r="G49" s="48"/>
      <c r="H49" s="49">
        <f>SUM(F49,G49)*D49</f>
        <v>0</v>
      </c>
      <c r="I49" s="188">
        <f>TRUNC(F49*(1+$K$4),2)</f>
        <v>0</v>
      </c>
      <c r="J49" s="188">
        <f>TRUNC(G49*(1+$K$4),2)</f>
        <v>0</v>
      </c>
      <c r="K49" s="38">
        <f>SUM(I49:J49)*D49</f>
        <v>0</v>
      </c>
      <c r="L49" s="39"/>
      <c r="M49" s="64"/>
      <c r="N49" s="39"/>
    </row>
    <row r="50" spans="1:13" s="2" customFormat="1" ht="25.5">
      <c r="A50" s="71"/>
      <c r="B50" s="148" t="s">
        <v>170</v>
      </c>
      <c r="C50" s="56" t="s">
        <v>252</v>
      </c>
      <c r="D50" s="149">
        <v>3</v>
      </c>
      <c r="E50" s="70" t="s">
        <v>44</v>
      </c>
      <c r="F50" s="48"/>
      <c r="G50" s="48"/>
      <c r="H50" s="49">
        <f>SUM(F50,G50)*D50</f>
        <v>0</v>
      </c>
      <c r="I50" s="188">
        <f>TRUNC(F50*(1+$K$4),2)</f>
        <v>0</v>
      </c>
      <c r="J50" s="188">
        <f>TRUNC(G50*(1+$K$4),2)</f>
        <v>0</v>
      </c>
      <c r="K50" s="38">
        <f>SUM(I50:J50)*D50</f>
        <v>0</v>
      </c>
      <c r="L50" s="3"/>
      <c r="M50" s="64"/>
    </row>
    <row r="51" spans="1:13" s="2" customFormat="1" ht="12.75">
      <c r="A51" s="151"/>
      <c r="B51" s="152">
        <v>8</v>
      </c>
      <c r="C51" s="58" t="s">
        <v>235</v>
      </c>
      <c r="D51" s="153"/>
      <c r="E51" s="72"/>
      <c r="F51" s="73"/>
      <c r="G51" s="73"/>
      <c r="H51" s="74"/>
      <c r="I51" s="62"/>
      <c r="J51" s="62"/>
      <c r="K51" s="66"/>
      <c r="L51" s="3"/>
      <c r="M51" s="112"/>
    </row>
    <row r="52" spans="1:13" s="2" customFormat="1" ht="25.5">
      <c r="A52" s="154"/>
      <c r="B52" s="148" t="s">
        <v>192</v>
      </c>
      <c r="C52" s="56" t="s">
        <v>236</v>
      </c>
      <c r="D52" s="149">
        <v>2</v>
      </c>
      <c r="E52" s="70" t="s">
        <v>44</v>
      </c>
      <c r="F52" s="48"/>
      <c r="G52" s="48"/>
      <c r="H52" s="49">
        <f>SUM(F52,G52)*D52</f>
        <v>0</v>
      </c>
      <c r="I52" s="188">
        <f>TRUNC(F52*(1+$K$4),2)</f>
        <v>0</v>
      </c>
      <c r="J52" s="188">
        <f>TRUNC(G52*(1+$K$4),2)</f>
        <v>0</v>
      </c>
      <c r="K52" s="38">
        <f>SUM(I52:J52)*D52</f>
        <v>0</v>
      </c>
      <c r="L52" s="64"/>
      <c r="M52" s="64"/>
    </row>
    <row r="53" spans="1:13" s="2" customFormat="1" ht="25.5">
      <c r="A53" s="154"/>
      <c r="B53" s="148" t="s">
        <v>193</v>
      </c>
      <c r="C53" s="56" t="s">
        <v>257</v>
      </c>
      <c r="D53" s="149">
        <v>1</v>
      </c>
      <c r="E53" s="70" t="s">
        <v>44</v>
      </c>
      <c r="F53" s="48"/>
      <c r="G53" s="48"/>
      <c r="H53" s="49">
        <f>SUM(F53,G53)*D53</f>
        <v>0</v>
      </c>
      <c r="I53" s="188">
        <f>TRUNC(F53*(1+$K$4),2)</f>
        <v>0</v>
      </c>
      <c r="J53" s="188">
        <f>TRUNC(G53*(1+$K$4),2)</f>
        <v>0</v>
      </c>
      <c r="K53" s="38">
        <f>SUM(I53:J53)*D53</f>
        <v>0</v>
      </c>
      <c r="L53" s="64"/>
      <c r="M53" s="64"/>
    </row>
    <row r="54" spans="1:13" s="2" customFormat="1" ht="12.75">
      <c r="A54" s="151"/>
      <c r="B54" s="152">
        <v>9</v>
      </c>
      <c r="C54" s="58" t="s">
        <v>66</v>
      </c>
      <c r="D54" s="153"/>
      <c r="E54" s="72"/>
      <c r="F54" s="73"/>
      <c r="G54" s="73"/>
      <c r="H54" s="74"/>
      <c r="I54" s="62"/>
      <c r="J54" s="62"/>
      <c r="K54" s="66"/>
      <c r="L54" s="3"/>
      <c r="M54" s="112"/>
    </row>
    <row r="55" spans="1:13" s="2" customFormat="1" ht="12.75">
      <c r="A55" s="151"/>
      <c r="B55" s="161" t="s">
        <v>238</v>
      </c>
      <c r="C55" s="59" t="s">
        <v>67</v>
      </c>
      <c r="D55" s="153"/>
      <c r="E55" s="72"/>
      <c r="F55" s="73"/>
      <c r="G55" s="73"/>
      <c r="H55" s="162"/>
      <c r="I55" s="62"/>
      <c r="J55" s="62"/>
      <c r="K55" s="63"/>
      <c r="L55" s="3"/>
      <c r="M55" s="112"/>
    </row>
    <row r="56" spans="1:13" s="2" customFormat="1" ht="38.25">
      <c r="A56" s="157"/>
      <c r="B56" s="155" t="s">
        <v>254</v>
      </c>
      <c r="C56" s="158" t="s">
        <v>253</v>
      </c>
      <c r="D56" s="83">
        <v>2</v>
      </c>
      <c r="E56" s="159" t="s">
        <v>44</v>
      </c>
      <c r="F56" s="48"/>
      <c r="G56" s="48"/>
      <c r="H56" s="156">
        <f>SUM(F56,G56)*D56</f>
        <v>0</v>
      </c>
      <c r="I56" s="188">
        <f>TRUNC(F56*(1+$K$4),2)</f>
        <v>0</v>
      </c>
      <c r="J56" s="188">
        <f>TRUNC(G56*(1+$K$4),2)</f>
        <v>0</v>
      </c>
      <c r="K56" s="160">
        <f>SUM(I56:J56)*D56</f>
        <v>0</v>
      </c>
      <c r="L56" s="3"/>
      <c r="M56" s="112"/>
    </row>
    <row r="57" spans="1:13" s="2" customFormat="1" ht="38.25">
      <c r="A57" s="163"/>
      <c r="B57" s="155" t="s">
        <v>255</v>
      </c>
      <c r="C57" s="56" t="s">
        <v>280</v>
      </c>
      <c r="D57" s="153">
        <v>10</v>
      </c>
      <c r="E57" s="72" t="s">
        <v>44</v>
      </c>
      <c r="F57" s="125"/>
      <c r="G57" s="125"/>
      <c r="H57" s="126">
        <f>SUM(F57,G57)*D57</f>
        <v>0</v>
      </c>
      <c r="I57" s="188">
        <f>TRUNC(F57*(1+$K$4),2)</f>
        <v>0</v>
      </c>
      <c r="J57" s="188">
        <f>TRUNC(G57*(1+$K$4),2)</f>
        <v>0</v>
      </c>
      <c r="K57" s="127">
        <f>SUM(I57:J57)*D57</f>
        <v>0</v>
      </c>
      <c r="L57" s="3"/>
      <c r="M57" s="112"/>
    </row>
    <row r="58" spans="1:13" s="2" customFormat="1" ht="51">
      <c r="A58" s="151"/>
      <c r="B58" s="155" t="s">
        <v>256</v>
      </c>
      <c r="C58" s="59" t="s">
        <v>204</v>
      </c>
      <c r="D58" s="153"/>
      <c r="E58" s="72"/>
      <c r="F58" s="73"/>
      <c r="G58" s="73"/>
      <c r="H58" s="162"/>
      <c r="I58" s="62"/>
      <c r="J58" s="62"/>
      <c r="K58" s="63"/>
      <c r="L58" s="3"/>
      <c r="M58" s="112"/>
    </row>
    <row r="59" spans="1:13" s="2" customFormat="1" ht="12.75">
      <c r="A59" s="166"/>
      <c r="B59" s="161" t="s">
        <v>259</v>
      </c>
      <c r="C59" s="59" t="s">
        <v>205</v>
      </c>
      <c r="D59" s="153">
        <v>1</v>
      </c>
      <c r="E59" s="72" t="s">
        <v>44</v>
      </c>
      <c r="F59" s="48"/>
      <c r="G59" s="167"/>
      <c r="H59" s="49">
        <f aca="true" t="shared" si="4" ref="H59:H64">SUM(F59,G59)*D59</f>
        <v>0</v>
      </c>
      <c r="I59" s="188">
        <f aca="true" t="shared" si="5" ref="I59:I64">TRUNC(F59*(1+$K$4),2)</f>
        <v>0</v>
      </c>
      <c r="J59" s="188">
        <f aca="true" t="shared" si="6" ref="J59:J64">TRUNC(G59*(1+$K$4),2)</f>
        <v>0</v>
      </c>
      <c r="K59" s="38">
        <f aca="true" t="shared" si="7" ref="K59:K64">SUM(I59:J59)*D59</f>
        <v>0</v>
      </c>
      <c r="L59" s="3"/>
      <c r="M59" s="112"/>
    </row>
    <row r="60" spans="1:13" s="2" customFormat="1" ht="12.75">
      <c r="A60" s="168"/>
      <c r="B60" s="161" t="s">
        <v>260</v>
      </c>
      <c r="C60" s="56" t="s">
        <v>206</v>
      </c>
      <c r="D60" s="153">
        <v>1</v>
      </c>
      <c r="E60" s="72" t="s">
        <v>44</v>
      </c>
      <c r="F60" s="48"/>
      <c r="G60" s="167"/>
      <c r="H60" s="49">
        <f t="shared" si="4"/>
        <v>0</v>
      </c>
      <c r="I60" s="188">
        <f t="shared" si="5"/>
        <v>0</v>
      </c>
      <c r="J60" s="188">
        <f t="shared" si="6"/>
        <v>0</v>
      </c>
      <c r="K60" s="38">
        <f t="shared" si="7"/>
        <v>0</v>
      </c>
      <c r="L60" s="3"/>
      <c r="M60" s="112"/>
    </row>
    <row r="61" spans="1:13" s="2" customFormat="1" ht="12.75">
      <c r="A61" s="168"/>
      <c r="B61" s="161" t="s">
        <v>261</v>
      </c>
      <c r="C61" s="56" t="s">
        <v>207</v>
      </c>
      <c r="D61" s="153">
        <v>1</v>
      </c>
      <c r="E61" s="72" t="s">
        <v>44</v>
      </c>
      <c r="F61" s="48"/>
      <c r="G61" s="167"/>
      <c r="H61" s="49">
        <f t="shared" si="4"/>
        <v>0</v>
      </c>
      <c r="I61" s="188">
        <f t="shared" si="5"/>
        <v>0</v>
      </c>
      <c r="J61" s="188">
        <f t="shared" si="6"/>
        <v>0</v>
      </c>
      <c r="K61" s="38">
        <f t="shared" si="7"/>
        <v>0</v>
      </c>
      <c r="L61" s="3"/>
      <c r="M61" s="112"/>
    </row>
    <row r="62" spans="1:13" s="2" customFormat="1" ht="12.75">
      <c r="A62" s="168"/>
      <c r="B62" s="161" t="s">
        <v>262</v>
      </c>
      <c r="C62" s="56" t="s">
        <v>211</v>
      </c>
      <c r="D62" s="153">
        <v>1</v>
      </c>
      <c r="E62" s="72" t="s">
        <v>44</v>
      </c>
      <c r="F62" s="48"/>
      <c r="G62" s="167"/>
      <c r="H62" s="49">
        <f t="shared" si="4"/>
        <v>0</v>
      </c>
      <c r="I62" s="188">
        <f t="shared" si="5"/>
        <v>0</v>
      </c>
      <c r="J62" s="188">
        <f t="shared" si="6"/>
        <v>0</v>
      </c>
      <c r="K62" s="38">
        <f t="shared" si="7"/>
        <v>0</v>
      </c>
      <c r="L62" s="3"/>
      <c r="M62" s="112"/>
    </row>
    <row r="63" spans="1:13" s="2" customFormat="1" ht="12.75">
      <c r="A63" s="168"/>
      <c r="B63" s="161" t="s">
        <v>263</v>
      </c>
      <c r="C63" s="56" t="s">
        <v>212</v>
      </c>
      <c r="D63" s="153">
        <v>1</v>
      </c>
      <c r="E63" s="72" t="s">
        <v>44</v>
      </c>
      <c r="F63" s="48"/>
      <c r="G63" s="167"/>
      <c r="H63" s="49">
        <f t="shared" si="4"/>
        <v>0</v>
      </c>
      <c r="I63" s="188">
        <f t="shared" si="5"/>
        <v>0</v>
      </c>
      <c r="J63" s="188">
        <f t="shared" si="6"/>
        <v>0</v>
      </c>
      <c r="K63" s="38">
        <f t="shared" si="7"/>
        <v>0</v>
      </c>
      <c r="L63" s="3"/>
      <c r="M63" s="112"/>
    </row>
    <row r="64" spans="1:13" s="2" customFormat="1" ht="12.75">
      <c r="A64" s="168"/>
      <c r="B64" s="161" t="s">
        <v>264</v>
      </c>
      <c r="C64" s="56" t="s">
        <v>213</v>
      </c>
      <c r="D64" s="153">
        <v>1</v>
      </c>
      <c r="E64" s="72" t="s">
        <v>44</v>
      </c>
      <c r="F64" s="48"/>
      <c r="G64" s="167"/>
      <c r="H64" s="49">
        <f t="shared" si="4"/>
        <v>0</v>
      </c>
      <c r="I64" s="188">
        <f t="shared" si="5"/>
        <v>0</v>
      </c>
      <c r="J64" s="188">
        <f t="shared" si="6"/>
        <v>0</v>
      </c>
      <c r="K64" s="38">
        <f t="shared" si="7"/>
        <v>0</v>
      </c>
      <c r="L64" s="3"/>
      <c r="M64" s="112"/>
    </row>
    <row r="65" spans="1:13" s="2" customFormat="1" ht="12.75">
      <c r="A65" s="168"/>
      <c r="B65" s="161" t="s">
        <v>265</v>
      </c>
      <c r="C65" s="56" t="s">
        <v>214</v>
      </c>
      <c r="D65" s="153">
        <v>1</v>
      </c>
      <c r="E65" s="72" t="s">
        <v>44</v>
      </c>
      <c r="F65" s="48"/>
      <c r="G65" s="167"/>
      <c r="H65" s="49">
        <f>SUM(F65,G65)*D65</f>
        <v>0</v>
      </c>
      <c r="I65" s="188">
        <f>TRUNC(F65*(1+$K$4),2)</f>
        <v>0</v>
      </c>
      <c r="J65" s="188">
        <f>TRUNC(G65*(1+$K$4),2)</f>
        <v>0</v>
      </c>
      <c r="K65" s="38">
        <f>SUM(I65:J65)*D65</f>
        <v>0</v>
      </c>
      <c r="L65" s="3"/>
      <c r="M65" s="112"/>
    </row>
    <row r="66" spans="1:13" s="2" customFormat="1" ht="51">
      <c r="A66" s="151"/>
      <c r="B66" s="161" t="s">
        <v>266</v>
      </c>
      <c r="C66" s="59" t="s">
        <v>208</v>
      </c>
      <c r="D66" s="153"/>
      <c r="E66" s="72"/>
      <c r="F66" s="73"/>
      <c r="G66" s="73"/>
      <c r="H66" s="162"/>
      <c r="I66" s="62"/>
      <c r="J66" s="62"/>
      <c r="K66" s="63"/>
      <c r="L66" s="3"/>
      <c r="M66" s="112"/>
    </row>
    <row r="67" spans="1:13" s="2" customFormat="1" ht="12.75">
      <c r="A67" s="166"/>
      <c r="B67" s="161" t="s">
        <v>267</v>
      </c>
      <c r="C67" s="59" t="s">
        <v>209</v>
      </c>
      <c r="D67" s="153">
        <v>2</v>
      </c>
      <c r="E67" s="72" t="s">
        <v>44</v>
      </c>
      <c r="F67" s="48"/>
      <c r="G67" s="167"/>
      <c r="H67" s="49">
        <f>SUM(F67,G67)*D67</f>
        <v>0</v>
      </c>
      <c r="I67" s="188">
        <f>TRUNC(F67*(1+$K$4),2)</f>
        <v>0</v>
      </c>
      <c r="J67" s="188">
        <f>TRUNC(G67*(1+$K$4),2)</f>
        <v>0</v>
      </c>
      <c r="K67" s="38">
        <f>SUM(I67:J67)*D67</f>
        <v>0</v>
      </c>
      <c r="L67" s="3"/>
      <c r="M67" s="112"/>
    </row>
    <row r="68" spans="1:13" s="2" customFormat="1" ht="12.75">
      <c r="A68" s="166"/>
      <c r="B68" s="161" t="s">
        <v>268</v>
      </c>
      <c r="C68" s="59" t="s">
        <v>210</v>
      </c>
      <c r="D68" s="153">
        <v>1</v>
      </c>
      <c r="E68" s="72" t="s">
        <v>44</v>
      </c>
      <c r="F68" s="48"/>
      <c r="G68" s="167"/>
      <c r="H68" s="49">
        <f>SUM(F68,G68)*D68</f>
        <v>0</v>
      </c>
      <c r="I68" s="188">
        <f>TRUNC(F68*(1+$K$4),2)</f>
        <v>0</v>
      </c>
      <c r="J68" s="188">
        <f>TRUNC(G68*(1+$K$4),2)</f>
        <v>0</v>
      </c>
      <c r="K68" s="38">
        <f>SUM(I68:J68)*D68</f>
        <v>0</v>
      </c>
      <c r="L68" s="3"/>
      <c r="M68" s="112"/>
    </row>
    <row r="69" spans="1:13" s="2" customFormat="1" ht="38.25">
      <c r="A69" s="166"/>
      <c r="B69" s="161" t="s">
        <v>269</v>
      </c>
      <c r="C69" s="59" t="s">
        <v>215</v>
      </c>
      <c r="D69" s="153"/>
      <c r="E69" s="72"/>
      <c r="F69" s="169"/>
      <c r="G69" s="170"/>
      <c r="H69" s="162"/>
      <c r="I69" s="62"/>
      <c r="J69" s="62"/>
      <c r="K69" s="147"/>
      <c r="L69" s="3"/>
      <c r="M69" s="112"/>
    </row>
    <row r="70" spans="1:13" s="2" customFormat="1" ht="12.75">
      <c r="A70" s="166"/>
      <c r="B70" s="161" t="s">
        <v>270</v>
      </c>
      <c r="C70" s="59" t="s">
        <v>216</v>
      </c>
      <c r="D70" s="153">
        <v>1</v>
      </c>
      <c r="E70" s="72" t="s">
        <v>44</v>
      </c>
      <c r="F70" s="48"/>
      <c r="G70" s="167"/>
      <c r="H70" s="49">
        <f>SUM(F70,G70)*D70</f>
        <v>0</v>
      </c>
      <c r="I70" s="188">
        <f aca="true" t="shared" si="8" ref="I70:J72">TRUNC(F70*(1+$K$4),2)</f>
        <v>0</v>
      </c>
      <c r="J70" s="188">
        <f t="shared" si="8"/>
        <v>0</v>
      </c>
      <c r="K70" s="38">
        <f>SUM(I70:J70)*D70</f>
        <v>0</v>
      </c>
      <c r="L70" s="3"/>
      <c r="M70" s="112"/>
    </row>
    <row r="71" spans="1:13" s="2" customFormat="1" ht="12.75">
      <c r="A71" s="166"/>
      <c r="B71" s="161" t="s">
        <v>271</v>
      </c>
      <c r="C71" s="59" t="s">
        <v>217</v>
      </c>
      <c r="D71" s="153">
        <v>2</v>
      </c>
      <c r="E71" s="72" t="s">
        <v>44</v>
      </c>
      <c r="F71" s="48"/>
      <c r="G71" s="167"/>
      <c r="H71" s="49">
        <f>SUM(F71,G71)*D71</f>
        <v>0</v>
      </c>
      <c r="I71" s="188">
        <f t="shared" si="8"/>
        <v>0</v>
      </c>
      <c r="J71" s="188">
        <f t="shared" si="8"/>
        <v>0</v>
      </c>
      <c r="K71" s="38">
        <f>SUM(I71:J71)*D71</f>
        <v>0</v>
      </c>
      <c r="L71" s="3"/>
      <c r="M71" s="112"/>
    </row>
    <row r="72" spans="1:13" s="2" customFormat="1" ht="12.75">
      <c r="A72" s="168"/>
      <c r="B72" s="161" t="s">
        <v>272</v>
      </c>
      <c r="C72" s="56" t="s">
        <v>218</v>
      </c>
      <c r="D72" s="153">
        <v>1</v>
      </c>
      <c r="E72" s="72" t="s">
        <v>44</v>
      </c>
      <c r="F72" s="48"/>
      <c r="G72" s="167"/>
      <c r="H72" s="49">
        <f>SUM(F72,G72)*D72</f>
        <v>0</v>
      </c>
      <c r="I72" s="188">
        <f t="shared" si="8"/>
        <v>0</v>
      </c>
      <c r="J72" s="188">
        <f t="shared" si="8"/>
        <v>0</v>
      </c>
      <c r="K72" s="38">
        <f>SUM(I72:J72)*D72</f>
        <v>0</v>
      </c>
      <c r="L72" s="3"/>
      <c r="M72" s="112"/>
    </row>
    <row r="73" spans="1:13" s="2" customFormat="1" ht="12.75">
      <c r="A73" s="71"/>
      <c r="B73" s="57">
        <v>10</v>
      </c>
      <c r="C73" s="171" t="s">
        <v>47</v>
      </c>
      <c r="D73" s="36"/>
      <c r="E73" s="70"/>
      <c r="F73" s="172"/>
      <c r="G73" s="173"/>
      <c r="H73" s="162"/>
      <c r="I73" s="62"/>
      <c r="J73" s="62"/>
      <c r="K73" s="63"/>
      <c r="L73" s="3"/>
      <c r="M73" s="112"/>
    </row>
    <row r="74" spans="1:13" s="2" customFormat="1" ht="12.75">
      <c r="A74" s="71"/>
      <c r="B74" s="174" t="s">
        <v>273</v>
      </c>
      <c r="C74" s="56" t="s">
        <v>48</v>
      </c>
      <c r="D74" s="36">
        <v>3</v>
      </c>
      <c r="E74" s="70" t="s">
        <v>44</v>
      </c>
      <c r="F74" s="125"/>
      <c r="G74" s="125"/>
      <c r="H74" s="126">
        <f>SUM(F74,G74)*D74</f>
        <v>0</v>
      </c>
      <c r="I74" s="188">
        <f>TRUNC(F74*(1+$K$4),2)</f>
        <v>0</v>
      </c>
      <c r="J74" s="188">
        <f>TRUNC(G74*(1+$K$4),2)</f>
        <v>0</v>
      </c>
      <c r="K74" s="127">
        <f>SUM(I74:J74)*D74</f>
        <v>0</v>
      </c>
      <c r="L74" s="3"/>
      <c r="M74" s="112"/>
    </row>
    <row r="75" spans="1:13" s="2" customFormat="1" ht="24.75" customHeight="1">
      <c r="A75" s="71"/>
      <c r="B75" s="174" t="s">
        <v>274</v>
      </c>
      <c r="C75" s="165" t="s">
        <v>220</v>
      </c>
      <c r="D75" s="36">
        <v>1</v>
      </c>
      <c r="E75" s="37" t="s">
        <v>44</v>
      </c>
      <c r="F75" s="189" t="s">
        <v>16</v>
      </c>
      <c r="G75" s="125"/>
      <c r="H75" s="126">
        <f>SUM(F75,G75)*D75</f>
        <v>0</v>
      </c>
      <c r="I75" s="175" t="s">
        <v>16</v>
      </c>
      <c r="J75" s="188">
        <f>TRUNC(G75*(1+$K$4),2)</f>
        <v>0</v>
      </c>
      <c r="K75" s="63">
        <f>SUM(I75:J75)*D75</f>
        <v>0</v>
      </c>
      <c r="L75" s="3"/>
      <c r="M75" s="112"/>
    </row>
    <row r="76" spans="1:13" s="2" customFormat="1" ht="12.75">
      <c r="A76" s="163"/>
      <c r="B76" s="57">
        <v>11</v>
      </c>
      <c r="C76" s="58" t="s">
        <v>49</v>
      </c>
      <c r="D76" s="176"/>
      <c r="E76" s="75"/>
      <c r="F76" s="60"/>
      <c r="G76" s="60"/>
      <c r="H76" s="177"/>
      <c r="I76" s="62"/>
      <c r="J76" s="62"/>
      <c r="K76" s="63"/>
      <c r="L76" s="3"/>
      <c r="M76" s="112"/>
    </row>
    <row r="77" spans="1:13" s="2" customFormat="1" ht="12.75">
      <c r="A77" s="163"/>
      <c r="B77" s="174" t="s">
        <v>275</v>
      </c>
      <c r="C77" s="148" t="s">
        <v>50</v>
      </c>
      <c r="D77" s="36">
        <v>200</v>
      </c>
      <c r="E77" s="70" t="s">
        <v>15</v>
      </c>
      <c r="F77" s="125"/>
      <c r="G77" s="125"/>
      <c r="H77" s="126">
        <f>SUM(F77,G77)*D77</f>
        <v>0</v>
      </c>
      <c r="I77" s="188">
        <f>TRUNC(F77*(1+$K$4),2)</f>
        <v>0</v>
      </c>
      <c r="J77" s="188">
        <f>TRUNC(G77*(1+$K$4),2)</f>
        <v>0</v>
      </c>
      <c r="K77" s="127">
        <f>SUM(I77:J77)*D77</f>
        <v>0</v>
      </c>
      <c r="L77" s="3"/>
      <c r="M77" s="112"/>
    </row>
    <row r="78" spans="1:13" s="2" customFormat="1" ht="12.75">
      <c r="A78" s="178"/>
      <c r="B78" s="179" t="s">
        <v>276</v>
      </c>
      <c r="C78" s="180" t="s">
        <v>52</v>
      </c>
      <c r="D78" s="181">
        <v>200</v>
      </c>
      <c r="E78" s="182" t="s">
        <v>15</v>
      </c>
      <c r="F78" s="125"/>
      <c r="G78" s="125"/>
      <c r="H78" s="126">
        <f>SUM(F78,G78)*D78</f>
        <v>0</v>
      </c>
      <c r="I78" s="188">
        <f>TRUNC(F78*(1+$K$4),2)</f>
        <v>0</v>
      </c>
      <c r="J78" s="188">
        <f>TRUNC(G78*(1+$K$4),2)</f>
        <v>0</v>
      </c>
      <c r="K78" s="127">
        <f>SUM(I78:J78)*D78</f>
        <v>0</v>
      </c>
      <c r="L78" s="3"/>
      <c r="M78" s="112"/>
    </row>
    <row r="79" spans="1:13" s="2" customFormat="1" ht="12.75">
      <c r="A79" s="34"/>
      <c r="B79" s="76"/>
      <c r="C79" s="77" t="s">
        <v>14</v>
      </c>
      <c r="D79" s="36"/>
      <c r="E79" s="183"/>
      <c r="F79" s="60">
        <f>SUMPRODUCT(D18:D78,F18:F78)</f>
        <v>0</v>
      </c>
      <c r="G79" s="60">
        <f>SUMPRODUCT(D18:D78,G18:G78)</f>
        <v>0</v>
      </c>
      <c r="H79" s="78">
        <f>SUM(H18:H78)</f>
        <v>0</v>
      </c>
      <c r="I79" s="79">
        <f>SUMPRODUCT(D18:D78,I18:I78)</f>
        <v>0</v>
      </c>
      <c r="J79" s="79">
        <f>SUMPRODUCT(D18:D78,J18:J78)</f>
        <v>0</v>
      </c>
      <c r="K79" s="80">
        <f>SUM(K18:K78)</f>
        <v>0</v>
      </c>
      <c r="L79" s="3"/>
      <c r="M79" s="112"/>
    </row>
    <row r="80" spans="1:11" ht="12.75">
      <c r="A80" s="42"/>
      <c r="B80" s="92" t="s">
        <v>34</v>
      </c>
      <c r="C80" s="42" t="s">
        <v>53</v>
      </c>
      <c r="D80" s="99"/>
      <c r="E80" s="25"/>
      <c r="F80" s="100"/>
      <c r="G80" s="100"/>
      <c r="H80" s="95"/>
      <c r="I80" s="26"/>
      <c r="J80" s="26"/>
      <c r="K80" s="26"/>
    </row>
    <row r="81" spans="1:11" ht="12.75">
      <c r="A81" s="163"/>
      <c r="B81" s="152">
        <v>1</v>
      </c>
      <c r="C81" s="58" t="s">
        <v>84</v>
      </c>
      <c r="D81" s="89"/>
      <c r="E81" s="70"/>
      <c r="F81" s="200"/>
      <c r="G81" s="200"/>
      <c r="H81" s="193"/>
      <c r="I81" s="190"/>
      <c r="J81" s="190"/>
      <c r="K81" s="194"/>
    </row>
    <row r="82" spans="1:11" ht="12.75">
      <c r="A82" s="84"/>
      <c r="B82" s="85" t="s">
        <v>0</v>
      </c>
      <c r="C82" s="86" t="s">
        <v>85</v>
      </c>
      <c r="D82" s="90">
        <v>9</v>
      </c>
      <c r="E82" s="91" t="s">
        <v>17</v>
      </c>
      <c r="F82" s="48"/>
      <c r="G82" s="48"/>
      <c r="H82" s="193">
        <f aca="true" t="shared" si="9" ref="H82:H96">SUM(F82,G82)*D82</f>
        <v>0</v>
      </c>
      <c r="I82" s="190">
        <f aca="true" t="shared" si="10" ref="I82:J96">ROUND(F82*(1+$K$4),2)</f>
        <v>0</v>
      </c>
      <c r="J82" s="190">
        <f t="shared" si="10"/>
        <v>0</v>
      </c>
      <c r="K82" s="194">
        <f aca="true" t="shared" si="11" ref="K82:K96">SUM(I82:J82)*D82</f>
        <v>0</v>
      </c>
    </row>
    <row r="83" spans="1:11" ht="12.75">
      <c r="A83" s="84"/>
      <c r="B83" s="85" t="s">
        <v>1</v>
      </c>
      <c r="C83" s="86" t="s">
        <v>86</v>
      </c>
      <c r="D83" s="90">
        <v>3</v>
      </c>
      <c r="E83" s="192" t="s">
        <v>198</v>
      </c>
      <c r="F83" s="48"/>
      <c r="G83" s="48"/>
      <c r="H83" s="193">
        <f t="shared" si="9"/>
        <v>0</v>
      </c>
      <c r="I83" s="190">
        <f t="shared" si="10"/>
        <v>0</v>
      </c>
      <c r="J83" s="190">
        <f t="shared" si="10"/>
        <v>0</v>
      </c>
      <c r="K83" s="194">
        <f t="shared" si="11"/>
        <v>0</v>
      </c>
    </row>
    <row r="84" spans="1:11" ht="12.75">
      <c r="A84" s="84"/>
      <c r="B84" s="85" t="s">
        <v>18</v>
      </c>
      <c r="C84" s="86" t="s">
        <v>87</v>
      </c>
      <c r="D84" s="90">
        <v>1</v>
      </c>
      <c r="E84" s="192" t="s">
        <v>198</v>
      </c>
      <c r="F84" s="48"/>
      <c r="G84" s="48"/>
      <c r="H84" s="193">
        <f t="shared" si="9"/>
        <v>0</v>
      </c>
      <c r="I84" s="190">
        <f t="shared" si="10"/>
        <v>0</v>
      </c>
      <c r="J84" s="190">
        <f t="shared" si="10"/>
        <v>0</v>
      </c>
      <c r="K84" s="194">
        <f t="shared" si="11"/>
        <v>0</v>
      </c>
    </row>
    <row r="85" spans="1:11" ht="12.75">
      <c r="A85" s="84"/>
      <c r="B85" s="85" t="s">
        <v>19</v>
      </c>
      <c r="C85" s="86" t="s">
        <v>88</v>
      </c>
      <c r="D85" s="90">
        <v>1</v>
      </c>
      <c r="E85" s="192" t="s">
        <v>198</v>
      </c>
      <c r="F85" s="48"/>
      <c r="G85" s="48"/>
      <c r="H85" s="193">
        <f t="shared" si="9"/>
        <v>0</v>
      </c>
      <c r="I85" s="190">
        <f t="shared" si="10"/>
        <v>0</v>
      </c>
      <c r="J85" s="190">
        <f t="shared" si="10"/>
        <v>0</v>
      </c>
      <c r="K85" s="194">
        <f t="shared" si="11"/>
        <v>0</v>
      </c>
    </row>
    <row r="86" spans="1:11" ht="12.75">
      <c r="A86" s="84"/>
      <c r="B86" s="85" t="s">
        <v>20</v>
      </c>
      <c r="C86" s="86" t="s">
        <v>75</v>
      </c>
      <c r="D86" s="90">
        <v>200</v>
      </c>
      <c r="E86" s="91" t="s">
        <v>17</v>
      </c>
      <c r="F86" s="48"/>
      <c r="G86" s="48"/>
      <c r="H86" s="193">
        <f t="shared" si="9"/>
        <v>0</v>
      </c>
      <c r="I86" s="190">
        <f t="shared" si="10"/>
        <v>0</v>
      </c>
      <c r="J86" s="190">
        <f t="shared" si="10"/>
        <v>0</v>
      </c>
      <c r="K86" s="194">
        <f t="shared" si="11"/>
        <v>0</v>
      </c>
    </row>
    <row r="87" spans="1:11" ht="12.75">
      <c r="A87" s="84"/>
      <c r="B87" s="85" t="s">
        <v>21</v>
      </c>
      <c r="C87" s="86" t="s">
        <v>89</v>
      </c>
      <c r="D87" s="90">
        <v>30</v>
      </c>
      <c r="E87" s="91" t="s">
        <v>17</v>
      </c>
      <c r="F87" s="48"/>
      <c r="G87" s="48"/>
      <c r="H87" s="193">
        <f t="shared" si="9"/>
        <v>0</v>
      </c>
      <c r="I87" s="190">
        <f t="shared" si="10"/>
        <v>0</v>
      </c>
      <c r="J87" s="190">
        <f t="shared" si="10"/>
        <v>0</v>
      </c>
      <c r="K87" s="194">
        <f t="shared" si="11"/>
        <v>0</v>
      </c>
    </row>
    <row r="88" spans="1:11" ht="12.75">
      <c r="A88" s="84"/>
      <c r="B88" s="85" t="s">
        <v>22</v>
      </c>
      <c r="C88" s="86" t="s">
        <v>90</v>
      </c>
      <c r="D88" s="90">
        <v>12</v>
      </c>
      <c r="E88" s="192" t="s">
        <v>198</v>
      </c>
      <c r="F88" s="48"/>
      <c r="G88" s="48"/>
      <c r="H88" s="193">
        <f t="shared" si="9"/>
        <v>0</v>
      </c>
      <c r="I88" s="190">
        <f t="shared" si="10"/>
        <v>0</v>
      </c>
      <c r="J88" s="190">
        <f t="shared" si="10"/>
        <v>0</v>
      </c>
      <c r="K88" s="194">
        <f t="shared" si="11"/>
        <v>0</v>
      </c>
    </row>
    <row r="89" spans="1:11" ht="12.75">
      <c r="A89" s="84"/>
      <c r="B89" s="85" t="s">
        <v>54</v>
      </c>
      <c r="C89" s="86" t="s">
        <v>91</v>
      </c>
      <c r="D89" s="90">
        <v>3</v>
      </c>
      <c r="E89" s="192" t="s">
        <v>198</v>
      </c>
      <c r="F89" s="48"/>
      <c r="G89" s="48"/>
      <c r="H89" s="193">
        <f t="shared" si="9"/>
        <v>0</v>
      </c>
      <c r="I89" s="190">
        <f t="shared" si="10"/>
        <v>0</v>
      </c>
      <c r="J89" s="190">
        <f t="shared" si="10"/>
        <v>0</v>
      </c>
      <c r="K89" s="194">
        <f t="shared" si="11"/>
        <v>0</v>
      </c>
    </row>
    <row r="90" spans="1:11" ht="12.75">
      <c r="A90" s="84"/>
      <c r="B90" s="85" t="s">
        <v>55</v>
      </c>
      <c r="C90" s="86" t="s">
        <v>92</v>
      </c>
      <c r="D90" s="90">
        <v>1</v>
      </c>
      <c r="E90" s="192" t="s">
        <v>198</v>
      </c>
      <c r="F90" s="48"/>
      <c r="G90" s="48"/>
      <c r="H90" s="193">
        <f t="shared" si="9"/>
        <v>0</v>
      </c>
      <c r="I90" s="190">
        <f t="shared" si="10"/>
        <v>0</v>
      </c>
      <c r="J90" s="190">
        <f t="shared" si="10"/>
        <v>0</v>
      </c>
      <c r="K90" s="194">
        <f t="shared" si="11"/>
        <v>0</v>
      </c>
    </row>
    <row r="91" spans="1:11" ht="12.75">
      <c r="A91" s="84"/>
      <c r="B91" s="85" t="s">
        <v>56</v>
      </c>
      <c r="C91" s="198" t="s">
        <v>93</v>
      </c>
      <c r="D91" s="90">
        <v>4</v>
      </c>
      <c r="E91" s="192" t="s">
        <v>198</v>
      </c>
      <c r="F91" s="48"/>
      <c r="G91" s="48"/>
      <c r="H91" s="193">
        <f t="shared" si="9"/>
        <v>0</v>
      </c>
      <c r="I91" s="190">
        <f t="shared" si="10"/>
        <v>0</v>
      </c>
      <c r="J91" s="190">
        <f t="shared" si="10"/>
        <v>0</v>
      </c>
      <c r="K91" s="194">
        <f t="shared" si="11"/>
        <v>0</v>
      </c>
    </row>
    <row r="92" spans="1:11" ht="38.25">
      <c r="A92" s="84"/>
      <c r="B92" s="85" t="s">
        <v>57</v>
      </c>
      <c r="C92" s="86" t="s">
        <v>94</v>
      </c>
      <c r="D92" s="90">
        <v>4</v>
      </c>
      <c r="E92" s="192" t="s">
        <v>198</v>
      </c>
      <c r="F92" s="48"/>
      <c r="G92" s="48"/>
      <c r="H92" s="193">
        <f t="shared" si="9"/>
        <v>0</v>
      </c>
      <c r="I92" s="190">
        <f t="shared" si="10"/>
        <v>0</v>
      </c>
      <c r="J92" s="190">
        <f t="shared" si="10"/>
        <v>0</v>
      </c>
      <c r="K92" s="194">
        <f t="shared" si="11"/>
        <v>0</v>
      </c>
    </row>
    <row r="93" spans="1:11" ht="25.5">
      <c r="A93" s="84"/>
      <c r="B93" s="85" t="s">
        <v>58</v>
      </c>
      <c r="C93" s="86" t="s">
        <v>77</v>
      </c>
      <c r="D93" s="90">
        <v>5</v>
      </c>
      <c r="E93" s="192" t="s">
        <v>198</v>
      </c>
      <c r="F93" s="48"/>
      <c r="G93" s="48"/>
      <c r="H93" s="193">
        <f t="shared" si="9"/>
        <v>0</v>
      </c>
      <c r="I93" s="190">
        <f t="shared" si="10"/>
        <v>0</v>
      </c>
      <c r="J93" s="190">
        <f t="shared" si="10"/>
        <v>0</v>
      </c>
      <c r="K93" s="194">
        <f t="shared" si="11"/>
        <v>0</v>
      </c>
    </row>
    <row r="94" spans="1:11" ht="12.75">
      <c r="A94" s="84"/>
      <c r="B94" s="85" t="s">
        <v>59</v>
      </c>
      <c r="C94" s="86" t="s">
        <v>74</v>
      </c>
      <c r="D94" s="90">
        <v>150</v>
      </c>
      <c r="E94" s="91" t="s">
        <v>17</v>
      </c>
      <c r="F94" s="48"/>
      <c r="G94" s="48"/>
      <c r="H94" s="193">
        <f t="shared" si="9"/>
        <v>0</v>
      </c>
      <c r="I94" s="190">
        <f t="shared" si="10"/>
        <v>0</v>
      </c>
      <c r="J94" s="190">
        <f t="shared" si="10"/>
        <v>0</v>
      </c>
      <c r="K94" s="194">
        <f t="shared" si="11"/>
        <v>0</v>
      </c>
    </row>
    <row r="95" spans="1:11" ht="12.75">
      <c r="A95" s="84"/>
      <c r="B95" s="85" t="s">
        <v>60</v>
      </c>
      <c r="C95" s="86" t="s">
        <v>95</v>
      </c>
      <c r="D95" s="90">
        <v>2</v>
      </c>
      <c r="E95" s="192" t="s">
        <v>198</v>
      </c>
      <c r="F95" s="48"/>
      <c r="G95" s="48"/>
      <c r="H95" s="193">
        <f t="shared" si="9"/>
        <v>0</v>
      </c>
      <c r="I95" s="190">
        <f t="shared" si="10"/>
        <v>0</v>
      </c>
      <c r="J95" s="190">
        <f t="shared" si="10"/>
        <v>0</v>
      </c>
      <c r="K95" s="194">
        <f t="shared" si="11"/>
        <v>0</v>
      </c>
    </row>
    <row r="96" spans="1:11" ht="12.75">
      <c r="A96" s="84"/>
      <c r="B96" s="85" t="s">
        <v>61</v>
      </c>
      <c r="C96" s="86" t="s">
        <v>96</v>
      </c>
      <c r="D96" s="90">
        <v>4</v>
      </c>
      <c r="E96" s="192" t="s">
        <v>198</v>
      </c>
      <c r="F96" s="48"/>
      <c r="G96" s="48"/>
      <c r="H96" s="193">
        <f t="shared" si="9"/>
        <v>0</v>
      </c>
      <c r="I96" s="190">
        <f t="shared" si="10"/>
        <v>0</v>
      </c>
      <c r="J96" s="190">
        <f t="shared" si="10"/>
        <v>0</v>
      </c>
      <c r="K96" s="194">
        <f t="shared" si="11"/>
        <v>0</v>
      </c>
    </row>
    <row r="97" spans="1:11" ht="12.75">
      <c r="A97" s="163"/>
      <c r="B97" s="152">
        <v>2</v>
      </c>
      <c r="C97" s="58" t="s">
        <v>224</v>
      </c>
      <c r="D97" s="83"/>
      <c r="E97" s="192"/>
      <c r="F97" s="169"/>
      <c r="G97" s="169"/>
      <c r="H97" s="193"/>
      <c r="I97" s="190"/>
      <c r="J97" s="190"/>
      <c r="K97" s="194"/>
    </row>
    <row r="98" spans="1:11" ht="12.75">
      <c r="A98" s="201"/>
      <c r="B98" s="202" t="s">
        <v>13</v>
      </c>
      <c r="C98" s="86" t="s">
        <v>74</v>
      </c>
      <c r="D98" s="83">
        <v>100</v>
      </c>
      <c r="E98" s="192" t="s">
        <v>17</v>
      </c>
      <c r="F98" s="48"/>
      <c r="G98" s="48"/>
      <c r="H98" s="193">
        <f>(F98+G98)*D98</f>
        <v>0</v>
      </c>
      <c r="I98" s="190">
        <f aca="true" t="shared" si="12" ref="I98:J114">ROUND(F98*(1+$K$4),2)</f>
        <v>0</v>
      </c>
      <c r="J98" s="190">
        <f t="shared" si="12"/>
        <v>0</v>
      </c>
      <c r="K98" s="194">
        <f aca="true" t="shared" si="13" ref="K98:K118">SUM(I98:J98)*D98</f>
        <v>0</v>
      </c>
    </row>
    <row r="99" spans="1:11" ht="12.75">
      <c r="A99" s="201"/>
      <c r="B99" s="202" t="s">
        <v>25</v>
      </c>
      <c r="C99" s="86" t="s">
        <v>75</v>
      </c>
      <c r="D99" s="83">
        <v>100</v>
      </c>
      <c r="E99" s="192" t="s">
        <v>17</v>
      </c>
      <c r="F99" s="48"/>
      <c r="G99" s="48"/>
      <c r="H99" s="193">
        <f>(F99+G99)*D99</f>
        <v>0</v>
      </c>
      <c r="I99" s="190">
        <f t="shared" si="12"/>
        <v>0</v>
      </c>
      <c r="J99" s="190">
        <f t="shared" si="12"/>
        <v>0</v>
      </c>
      <c r="K99" s="194">
        <f t="shared" si="13"/>
        <v>0</v>
      </c>
    </row>
    <row r="100" spans="1:11" ht="25.5">
      <c r="A100" s="201"/>
      <c r="B100" s="202" t="s">
        <v>26</v>
      </c>
      <c r="C100" s="202" t="s">
        <v>109</v>
      </c>
      <c r="D100" s="83">
        <v>4</v>
      </c>
      <c r="E100" s="192" t="s">
        <v>198</v>
      </c>
      <c r="F100" s="48"/>
      <c r="G100" s="48"/>
      <c r="H100" s="193">
        <f>SUM(F100:G100)*D100</f>
        <v>0</v>
      </c>
      <c r="I100" s="190">
        <f t="shared" si="12"/>
        <v>0</v>
      </c>
      <c r="J100" s="190">
        <f t="shared" si="12"/>
        <v>0</v>
      </c>
      <c r="K100" s="194">
        <f t="shared" si="13"/>
        <v>0</v>
      </c>
    </row>
    <row r="101" spans="1:11" ht="12.75">
      <c r="A101" s="201"/>
      <c r="B101" s="202" t="s">
        <v>27</v>
      </c>
      <c r="C101" s="202" t="s">
        <v>78</v>
      </c>
      <c r="D101" s="83">
        <v>6</v>
      </c>
      <c r="E101" s="192" t="s">
        <v>198</v>
      </c>
      <c r="F101" s="48"/>
      <c r="G101" s="48"/>
      <c r="H101" s="193">
        <f>(F101+G101)*D101</f>
        <v>0</v>
      </c>
      <c r="I101" s="190">
        <f t="shared" si="12"/>
        <v>0</v>
      </c>
      <c r="J101" s="190">
        <f t="shared" si="12"/>
        <v>0</v>
      </c>
      <c r="K101" s="194">
        <f t="shared" si="13"/>
        <v>0</v>
      </c>
    </row>
    <row r="102" spans="1:11" ht="12.75">
      <c r="A102" s="201"/>
      <c r="B102" s="202" t="s">
        <v>62</v>
      </c>
      <c r="C102" s="202" t="s">
        <v>155</v>
      </c>
      <c r="D102" s="83">
        <v>4</v>
      </c>
      <c r="E102" s="192" t="s">
        <v>198</v>
      </c>
      <c r="F102" s="48"/>
      <c r="G102" s="48"/>
      <c r="H102" s="193">
        <f>(F102+G102)*D102</f>
        <v>0</v>
      </c>
      <c r="I102" s="190">
        <f t="shared" si="12"/>
        <v>0</v>
      </c>
      <c r="J102" s="190">
        <f t="shared" si="12"/>
        <v>0</v>
      </c>
      <c r="K102" s="194">
        <f t="shared" si="13"/>
        <v>0</v>
      </c>
    </row>
    <row r="103" spans="1:11" ht="12.75">
      <c r="A103" s="201"/>
      <c r="B103" s="202" t="s">
        <v>68</v>
      </c>
      <c r="C103" s="202" t="s">
        <v>156</v>
      </c>
      <c r="D103" s="83">
        <v>4</v>
      </c>
      <c r="E103" s="192" t="s">
        <v>198</v>
      </c>
      <c r="F103" s="48"/>
      <c r="G103" s="48"/>
      <c r="H103" s="193">
        <f>(F103+G103)*D103</f>
        <v>0</v>
      </c>
      <c r="I103" s="190">
        <f t="shared" si="12"/>
        <v>0</v>
      </c>
      <c r="J103" s="190">
        <f t="shared" si="12"/>
        <v>0</v>
      </c>
      <c r="K103" s="194">
        <f t="shared" si="13"/>
        <v>0</v>
      </c>
    </row>
    <row r="104" spans="1:11" ht="12.75">
      <c r="A104" s="84"/>
      <c r="B104" s="202" t="s">
        <v>97</v>
      </c>
      <c r="C104" s="86" t="s">
        <v>85</v>
      </c>
      <c r="D104" s="90">
        <v>12</v>
      </c>
      <c r="E104" s="91" t="s">
        <v>17</v>
      </c>
      <c r="F104" s="48"/>
      <c r="G104" s="48"/>
      <c r="H104" s="193">
        <f>SUM(F104,G104)*D104</f>
        <v>0</v>
      </c>
      <c r="I104" s="190">
        <f t="shared" si="12"/>
        <v>0</v>
      </c>
      <c r="J104" s="190">
        <f t="shared" si="12"/>
        <v>0</v>
      </c>
      <c r="K104" s="194">
        <f t="shared" si="13"/>
        <v>0</v>
      </c>
    </row>
    <row r="105" spans="1:11" ht="12.75">
      <c r="A105" s="203"/>
      <c r="B105" s="202" t="s">
        <v>98</v>
      </c>
      <c r="C105" s="198" t="s">
        <v>106</v>
      </c>
      <c r="D105" s="196">
        <v>4</v>
      </c>
      <c r="E105" s="204" t="s">
        <v>107</v>
      </c>
      <c r="F105" s="48"/>
      <c r="G105" s="48"/>
      <c r="H105" s="193">
        <f>SUM(F105,G105)*D105</f>
        <v>0</v>
      </c>
      <c r="I105" s="190">
        <f t="shared" si="12"/>
        <v>0</v>
      </c>
      <c r="J105" s="190">
        <f t="shared" si="12"/>
        <v>0</v>
      </c>
      <c r="K105" s="194">
        <f t="shared" si="13"/>
        <v>0</v>
      </c>
    </row>
    <row r="106" spans="1:11" ht="12.75">
      <c r="A106" s="201"/>
      <c r="B106" s="202" t="s">
        <v>99</v>
      </c>
      <c r="C106" s="202" t="s">
        <v>157</v>
      </c>
      <c r="D106" s="83">
        <v>2</v>
      </c>
      <c r="E106" s="192" t="s">
        <v>198</v>
      </c>
      <c r="F106" s="48"/>
      <c r="G106" s="48"/>
      <c r="H106" s="193">
        <f>(F106+G106)*D106</f>
        <v>0</v>
      </c>
      <c r="I106" s="190">
        <f t="shared" si="12"/>
        <v>0</v>
      </c>
      <c r="J106" s="190">
        <f t="shared" si="12"/>
        <v>0</v>
      </c>
      <c r="K106" s="194">
        <f t="shared" si="13"/>
        <v>0</v>
      </c>
    </row>
    <row r="107" spans="1:11" ht="12.75">
      <c r="A107" s="201"/>
      <c r="B107" s="202" t="s">
        <v>100</v>
      </c>
      <c r="C107" s="202" t="s">
        <v>225</v>
      </c>
      <c r="D107" s="83">
        <v>1</v>
      </c>
      <c r="E107" s="192" t="s">
        <v>198</v>
      </c>
      <c r="F107" s="48"/>
      <c r="G107" s="48"/>
      <c r="H107" s="193">
        <f>(F107+G107)*D107</f>
        <v>0</v>
      </c>
      <c r="I107" s="190">
        <f t="shared" si="12"/>
        <v>0</v>
      </c>
      <c r="J107" s="190">
        <f t="shared" si="12"/>
        <v>0</v>
      </c>
      <c r="K107" s="194">
        <f t="shared" si="13"/>
        <v>0</v>
      </c>
    </row>
    <row r="108" spans="1:11" ht="12.75">
      <c r="A108" s="201"/>
      <c r="B108" s="202" t="s">
        <v>101</v>
      </c>
      <c r="C108" s="202" t="s">
        <v>76</v>
      </c>
      <c r="D108" s="83">
        <v>2</v>
      </c>
      <c r="E108" s="192" t="s">
        <v>198</v>
      </c>
      <c r="F108" s="48"/>
      <c r="G108" s="48"/>
      <c r="H108" s="193">
        <f>(F108+G108)*D108</f>
        <v>0</v>
      </c>
      <c r="I108" s="190">
        <f t="shared" si="12"/>
        <v>0</v>
      </c>
      <c r="J108" s="190">
        <f t="shared" si="12"/>
        <v>0</v>
      </c>
      <c r="K108" s="194">
        <f t="shared" si="13"/>
        <v>0</v>
      </c>
    </row>
    <row r="109" spans="1:11" ht="12.75">
      <c r="A109" s="201"/>
      <c r="B109" s="202" t="s">
        <v>102</v>
      </c>
      <c r="C109" s="202" t="s">
        <v>79</v>
      </c>
      <c r="D109" s="83">
        <v>4</v>
      </c>
      <c r="E109" s="192" t="s">
        <v>198</v>
      </c>
      <c r="F109" s="48"/>
      <c r="G109" s="48"/>
      <c r="H109" s="193">
        <f>SUM(F109:G109)*D109</f>
        <v>0</v>
      </c>
      <c r="I109" s="190">
        <f t="shared" si="12"/>
        <v>0</v>
      </c>
      <c r="J109" s="190">
        <f t="shared" si="12"/>
        <v>0</v>
      </c>
      <c r="K109" s="194">
        <f t="shared" si="13"/>
        <v>0</v>
      </c>
    </row>
    <row r="110" spans="1:11" ht="51">
      <c r="A110" s="201"/>
      <c r="B110" s="202" t="s">
        <v>103</v>
      </c>
      <c r="C110" s="202" t="s">
        <v>223</v>
      </c>
      <c r="D110" s="83">
        <v>1</v>
      </c>
      <c r="E110" s="192" t="s">
        <v>198</v>
      </c>
      <c r="F110" s="48"/>
      <c r="G110" s="48"/>
      <c r="H110" s="193">
        <f>SUM(F110:G110)*D110</f>
        <v>0</v>
      </c>
      <c r="I110" s="190">
        <f t="shared" si="12"/>
        <v>0</v>
      </c>
      <c r="J110" s="190">
        <f t="shared" si="12"/>
        <v>0</v>
      </c>
      <c r="K110" s="194">
        <f t="shared" si="13"/>
        <v>0</v>
      </c>
    </row>
    <row r="111" spans="1:11" ht="50.25" customHeight="1">
      <c r="A111" s="201"/>
      <c r="B111" s="202" t="s">
        <v>152</v>
      </c>
      <c r="C111" s="202" t="s">
        <v>158</v>
      </c>
      <c r="D111" s="83">
        <v>1</v>
      </c>
      <c r="E111" s="192" t="s">
        <v>198</v>
      </c>
      <c r="F111" s="48"/>
      <c r="G111" s="48"/>
      <c r="H111" s="193">
        <f>SUM(F111,G111)*D111</f>
        <v>0</v>
      </c>
      <c r="I111" s="190">
        <f t="shared" si="12"/>
        <v>0</v>
      </c>
      <c r="J111" s="190">
        <f t="shared" si="12"/>
        <v>0</v>
      </c>
      <c r="K111" s="194">
        <f t="shared" si="13"/>
        <v>0</v>
      </c>
    </row>
    <row r="112" spans="1:11" ht="12.75">
      <c r="A112" s="201"/>
      <c r="B112" s="202" t="s">
        <v>153</v>
      </c>
      <c r="C112" s="202" t="s">
        <v>159</v>
      </c>
      <c r="D112" s="83">
        <v>1</v>
      </c>
      <c r="E112" s="192" t="s">
        <v>198</v>
      </c>
      <c r="F112" s="48"/>
      <c r="G112" s="48"/>
      <c r="H112" s="193">
        <f>SUM(F112:G112)*D112</f>
        <v>0</v>
      </c>
      <c r="I112" s="190">
        <f t="shared" si="12"/>
        <v>0</v>
      </c>
      <c r="J112" s="190">
        <f t="shared" si="12"/>
        <v>0</v>
      </c>
      <c r="K112" s="194">
        <f t="shared" si="13"/>
        <v>0</v>
      </c>
    </row>
    <row r="113" spans="1:11" ht="12.75">
      <c r="A113" s="201"/>
      <c r="B113" s="202" t="s">
        <v>154</v>
      </c>
      <c r="C113" s="202" t="s">
        <v>80</v>
      </c>
      <c r="D113" s="83">
        <v>30</v>
      </c>
      <c r="E113" s="192" t="s">
        <v>17</v>
      </c>
      <c r="F113" s="48"/>
      <c r="G113" s="48"/>
      <c r="H113" s="193">
        <f>SUM(F113:G113)*D113</f>
        <v>0</v>
      </c>
      <c r="I113" s="190">
        <f t="shared" si="12"/>
        <v>0</v>
      </c>
      <c r="J113" s="190">
        <f t="shared" si="12"/>
        <v>0</v>
      </c>
      <c r="K113" s="194">
        <f t="shared" si="13"/>
        <v>0</v>
      </c>
    </row>
    <row r="114" spans="1:11" ht="12.75">
      <c r="A114" s="201"/>
      <c r="B114" s="202" t="s">
        <v>175</v>
      </c>
      <c r="C114" s="202" t="s">
        <v>160</v>
      </c>
      <c r="D114" s="83">
        <v>2</v>
      </c>
      <c r="E114" s="192" t="s">
        <v>198</v>
      </c>
      <c r="F114" s="48"/>
      <c r="G114" s="48"/>
      <c r="H114" s="193">
        <f>SUM(F114,G114)*D114</f>
        <v>0</v>
      </c>
      <c r="I114" s="190">
        <f t="shared" si="12"/>
        <v>0</v>
      </c>
      <c r="J114" s="190">
        <f t="shared" si="12"/>
        <v>0</v>
      </c>
      <c r="K114" s="194">
        <f t="shared" si="13"/>
        <v>0</v>
      </c>
    </row>
    <row r="115" spans="1:11" ht="12.75">
      <c r="A115" s="201"/>
      <c r="B115" s="202" t="s">
        <v>176</v>
      </c>
      <c r="C115" s="202" t="s">
        <v>161</v>
      </c>
      <c r="D115" s="83">
        <v>40</v>
      </c>
      <c r="E115" s="192" t="s">
        <v>198</v>
      </c>
      <c r="F115" s="48"/>
      <c r="G115" s="169" t="s">
        <v>16</v>
      </c>
      <c r="H115" s="193">
        <f>SUM(F115:G115)*D115</f>
        <v>0</v>
      </c>
      <c r="I115" s="190">
        <f>ROUND(F115*(1+$K$4),2)</f>
        <v>0</v>
      </c>
      <c r="J115" s="190" t="s">
        <v>16</v>
      </c>
      <c r="K115" s="194">
        <f t="shared" si="13"/>
        <v>0</v>
      </c>
    </row>
    <row r="116" spans="1:11" ht="12.75">
      <c r="A116" s="201"/>
      <c r="B116" s="202" t="s">
        <v>177</v>
      </c>
      <c r="C116" s="202" t="s">
        <v>162</v>
      </c>
      <c r="D116" s="83">
        <v>30</v>
      </c>
      <c r="E116" s="192" t="s">
        <v>198</v>
      </c>
      <c r="F116" s="48"/>
      <c r="G116" s="169" t="s">
        <v>16</v>
      </c>
      <c r="H116" s="193">
        <f>SUM(F116:G116)*D116</f>
        <v>0</v>
      </c>
      <c r="I116" s="190">
        <f>ROUND(F116*(1+$K$4),2)</f>
        <v>0</v>
      </c>
      <c r="J116" s="190" t="s">
        <v>16</v>
      </c>
      <c r="K116" s="194">
        <f t="shared" si="13"/>
        <v>0</v>
      </c>
    </row>
    <row r="117" spans="1:11" ht="12.75">
      <c r="A117" s="201"/>
      <c r="B117" s="202" t="s">
        <v>178</v>
      </c>
      <c r="C117" s="202" t="s">
        <v>81</v>
      </c>
      <c r="D117" s="83">
        <v>1</v>
      </c>
      <c r="E117" s="192" t="s">
        <v>82</v>
      </c>
      <c r="F117" s="169" t="s">
        <v>16</v>
      </c>
      <c r="G117" s="48"/>
      <c r="H117" s="193">
        <f>SUM(F117:G117)*D117</f>
        <v>0</v>
      </c>
      <c r="I117" s="190" t="s">
        <v>16</v>
      </c>
      <c r="J117" s="190">
        <f>ROUND(G117*(1+$K$4),2)</f>
        <v>0</v>
      </c>
      <c r="K117" s="194">
        <f t="shared" si="13"/>
        <v>0</v>
      </c>
    </row>
    <row r="118" spans="1:11" ht="25.5">
      <c r="A118" s="157"/>
      <c r="B118" s="202" t="s">
        <v>179</v>
      </c>
      <c r="C118" s="202" t="s">
        <v>240</v>
      </c>
      <c r="D118" s="83">
        <v>1</v>
      </c>
      <c r="E118" s="137" t="s">
        <v>44</v>
      </c>
      <c r="F118" s="48"/>
      <c r="G118" s="48"/>
      <c r="H118" s="193">
        <f>SUM(F118:G118)*D118</f>
        <v>0</v>
      </c>
      <c r="I118" s="188">
        <f>TRUNC(F118*(1+$K$4),2)</f>
        <v>0</v>
      </c>
      <c r="J118" s="188">
        <f>TRUNC(G118*(1+$K$4),2)</f>
        <v>0</v>
      </c>
      <c r="K118" s="194">
        <f t="shared" si="13"/>
        <v>0</v>
      </c>
    </row>
    <row r="119" spans="1:11" ht="25.5">
      <c r="A119" s="163"/>
      <c r="B119" s="152">
        <v>3</v>
      </c>
      <c r="C119" s="58" t="s">
        <v>180</v>
      </c>
      <c r="D119" s="87"/>
      <c r="E119" s="88"/>
      <c r="F119" s="79"/>
      <c r="G119" s="79"/>
      <c r="H119" s="94"/>
      <c r="I119" s="190"/>
      <c r="J119" s="190"/>
      <c r="K119" s="194"/>
    </row>
    <row r="120" spans="1:11" ht="12.75">
      <c r="A120" s="84"/>
      <c r="B120" s="85" t="s">
        <v>23</v>
      </c>
      <c r="C120" s="86" t="s">
        <v>74</v>
      </c>
      <c r="D120" s="90">
        <v>800</v>
      </c>
      <c r="E120" s="192" t="s">
        <v>17</v>
      </c>
      <c r="F120" s="48"/>
      <c r="G120" s="48"/>
      <c r="H120" s="193">
        <f>(F120+G120)*D120</f>
        <v>0</v>
      </c>
      <c r="I120" s="190">
        <f aca="true" t="shared" si="14" ref="I120:J133">ROUND(F120*(1+$K$4),2)</f>
        <v>0</v>
      </c>
      <c r="J120" s="190">
        <f t="shared" si="14"/>
        <v>0</v>
      </c>
      <c r="K120" s="194">
        <f aca="true" t="shared" si="15" ref="K120:K138">SUM(I120:J120)*D120</f>
        <v>0</v>
      </c>
    </row>
    <row r="121" spans="1:11" ht="12.75">
      <c r="A121" s="84"/>
      <c r="B121" s="85" t="s">
        <v>24</v>
      </c>
      <c r="C121" s="86" t="s">
        <v>75</v>
      </c>
      <c r="D121" s="90">
        <v>100</v>
      </c>
      <c r="E121" s="192" t="s">
        <v>17</v>
      </c>
      <c r="F121" s="48"/>
      <c r="G121" s="48"/>
      <c r="H121" s="193">
        <f>(F121+G121)*D121</f>
        <v>0</v>
      </c>
      <c r="I121" s="190">
        <f t="shared" si="14"/>
        <v>0</v>
      </c>
      <c r="J121" s="190">
        <f t="shared" si="14"/>
        <v>0</v>
      </c>
      <c r="K121" s="194">
        <f t="shared" si="15"/>
        <v>0</v>
      </c>
    </row>
    <row r="122" spans="1:11" ht="12.75">
      <c r="A122" s="84"/>
      <c r="B122" s="85" t="s">
        <v>28</v>
      </c>
      <c r="C122" s="86" t="s">
        <v>85</v>
      </c>
      <c r="D122" s="90">
        <v>15</v>
      </c>
      <c r="E122" s="192" t="s">
        <v>17</v>
      </c>
      <c r="F122" s="48"/>
      <c r="G122" s="48"/>
      <c r="H122" s="193">
        <f>SUM(F122,G122)*D122</f>
        <v>0</v>
      </c>
      <c r="I122" s="190">
        <f t="shared" si="14"/>
        <v>0</v>
      </c>
      <c r="J122" s="190">
        <f t="shared" si="14"/>
        <v>0</v>
      </c>
      <c r="K122" s="194">
        <f t="shared" si="15"/>
        <v>0</v>
      </c>
    </row>
    <row r="123" spans="1:11" ht="12.75">
      <c r="A123" s="84"/>
      <c r="B123" s="85" t="s">
        <v>104</v>
      </c>
      <c r="C123" s="86" t="s">
        <v>87</v>
      </c>
      <c r="D123" s="90">
        <v>3</v>
      </c>
      <c r="E123" s="192" t="s">
        <v>198</v>
      </c>
      <c r="F123" s="48"/>
      <c r="G123" s="48"/>
      <c r="H123" s="193">
        <f>SUM(F123,G123)*D123</f>
        <v>0</v>
      </c>
      <c r="I123" s="190">
        <f t="shared" si="14"/>
        <v>0</v>
      </c>
      <c r="J123" s="190">
        <f t="shared" si="14"/>
        <v>0</v>
      </c>
      <c r="K123" s="194">
        <f t="shared" si="15"/>
        <v>0</v>
      </c>
    </row>
    <row r="124" spans="1:11" ht="12.75">
      <c r="A124" s="84"/>
      <c r="B124" s="85" t="s">
        <v>105</v>
      </c>
      <c r="C124" s="86" t="s">
        <v>106</v>
      </c>
      <c r="D124" s="90">
        <v>5</v>
      </c>
      <c r="E124" s="192" t="s">
        <v>198</v>
      </c>
      <c r="F124" s="48"/>
      <c r="G124" s="48"/>
      <c r="H124" s="193">
        <f>SUM(F124,G124)*D124</f>
        <v>0</v>
      </c>
      <c r="I124" s="190">
        <f t="shared" si="14"/>
        <v>0</v>
      </c>
      <c r="J124" s="190">
        <f t="shared" si="14"/>
        <v>0</v>
      </c>
      <c r="K124" s="194">
        <f t="shared" si="15"/>
        <v>0</v>
      </c>
    </row>
    <row r="125" spans="1:11" ht="25.5">
      <c r="A125" s="84"/>
      <c r="B125" s="85" t="s">
        <v>108</v>
      </c>
      <c r="C125" s="86" t="s">
        <v>109</v>
      </c>
      <c r="D125" s="90">
        <v>28</v>
      </c>
      <c r="E125" s="192" t="s">
        <v>198</v>
      </c>
      <c r="F125" s="48"/>
      <c r="G125" s="48"/>
      <c r="H125" s="193">
        <f>SUM(F125:G125)*D125</f>
        <v>0</v>
      </c>
      <c r="I125" s="190">
        <f t="shared" si="14"/>
        <v>0</v>
      </c>
      <c r="J125" s="190">
        <f t="shared" si="14"/>
        <v>0</v>
      </c>
      <c r="K125" s="194">
        <f t="shared" si="15"/>
        <v>0</v>
      </c>
    </row>
    <row r="126" spans="1:11" ht="25.5">
      <c r="A126" s="84"/>
      <c r="B126" s="85" t="s">
        <v>110</v>
      </c>
      <c r="C126" s="86" t="s">
        <v>111</v>
      </c>
      <c r="D126" s="90">
        <v>3</v>
      </c>
      <c r="E126" s="192" t="s">
        <v>198</v>
      </c>
      <c r="F126" s="48"/>
      <c r="G126" s="48"/>
      <c r="H126" s="193">
        <f>SUM(F126:G126)*D126</f>
        <v>0</v>
      </c>
      <c r="I126" s="190">
        <f t="shared" si="14"/>
        <v>0</v>
      </c>
      <c r="J126" s="190">
        <f t="shared" si="14"/>
        <v>0</v>
      </c>
      <c r="K126" s="194">
        <f t="shared" si="15"/>
        <v>0</v>
      </c>
    </row>
    <row r="127" spans="1:11" ht="25.5">
      <c r="A127" s="203"/>
      <c r="B127" s="85" t="s">
        <v>112</v>
      </c>
      <c r="C127" s="198" t="s">
        <v>113</v>
      </c>
      <c r="D127" s="196">
        <v>6</v>
      </c>
      <c r="E127" s="192" t="s">
        <v>198</v>
      </c>
      <c r="F127" s="48"/>
      <c r="G127" s="48"/>
      <c r="H127" s="193">
        <f>SUM(F127:G127)*D127</f>
        <v>0</v>
      </c>
      <c r="I127" s="190">
        <f t="shared" si="14"/>
        <v>0</v>
      </c>
      <c r="J127" s="190">
        <f t="shared" si="14"/>
        <v>0</v>
      </c>
      <c r="K127" s="194">
        <f t="shared" si="15"/>
        <v>0</v>
      </c>
    </row>
    <row r="128" spans="1:11" ht="25.5">
      <c r="A128" s="84"/>
      <c r="B128" s="85" t="s">
        <v>114</v>
      </c>
      <c r="C128" s="86" t="s">
        <v>115</v>
      </c>
      <c r="D128" s="90">
        <v>24</v>
      </c>
      <c r="E128" s="192" t="s">
        <v>198</v>
      </c>
      <c r="F128" s="48"/>
      <c r="G128" s="48"/>
      <c r="H128" s="193">
        <f>SUM(F128:G128)*D128</f>
        <v>0</v>
      </c>
      <c r="I128" s="190">
        <f t="shared" si="14"/>
        <v>0</v>
      </c>
      <c r="J128" s="190">
        <f t="shared" si="14"/>
        <v>0</v>
      </c>
      <c r="K128" s="194">
        <f t="shared" si="15"/>
        <v>0</v>
      </c>
    </row>
    <row r="129" spans="1:11" ht="51">
      <c r="A129" s="84"/>
      <c r="B129" s="85" t="s">
        <v>116</v>
      </c>
      <c r="C129" s="86" t="s">
        <v>117</v>
      </c>
      <c r="D129" s="90">
        <v>7</v>
      </c>
      <c r="E129" s="192" t="s">
        <v>198</v>
      </c>
      <c r="F129" s="48"/>
      <c r="G129" s="48"/>
      <c r="H129" s="193">
        <f>SUM(F129,G129)*D129</f>
        <v>0</v>
      </c>
      <c r="I129" s="190">
        <f t="shared" si="14"/>
        <v>0</v>
      </c>
      <c r="J129" s="190">
        <f t="shared" si="14"/>
        <v>0</v>
      </c>
      <c r="K129" s="194">
        <f t="shared" si="15"/>
        <v>0</v>
      </c>
    </row>
    <row r="130" spans="1:11" ht="12.75">
      <c r="A130" s="84"/>
      <c r="B130" s="85" t="s">
        <v>118</v>
      </c>
      <c r="C130" s="86" t="s">
        <v>89</v>
      </c>
      <c r="D130" s="90">
        <v>35</v>
      </c>
      <c r="E130" s="192" t="s">
        <v>17</v>
      </c>
      <c r="F130" s="48"/>
      <c r="G130" s="48"/>
      <c r="H130" s="193">
        <f>SUM(F130,G130)*D130</f>
        <v>0</v>
      </c>
      <c r="I130" s="190">
        <f t="shared" si="14"/>
        <v>0</v>
      </c>
      <c r="J130" s="190">
        <f t="shared" si="14"/>
        <v>0</v>
      </c>
      <c r="K130" s="194">
        <f t="shared" si="15"/>
        <v>0</v>
      </c>
    </row>
    <row r="131" spans="1:11" ht="12.75">
      <c r="A131" s="84"/>
      <c r="B131" s="85" t="s">
        <v>119</v>
      </c>
      <c r="C131" s="86" t="s">
        <v>90</v>
      </c>
      <c r="D131" s="90">
        <v>15</v>
      </c>
      <c r="E131" s="192" t="s">
        <v>198</v>
      </c>
      <c r="F131" s="48"/>
      <c r="G131" s="48"/>
      <c r="H131" s="193">
        <f>SUM(F131,G131)*D131</f>
        <v>0</v>
      </c>
      <c r="I131" s="190">
        <f t="shared" si="14"/>
        <v>0</v>
      </c>
      <c r="J131" s="190">
        <f t="shared" si="14"/>
        <v>0</v>
      </c>
      <c r="K131" s="194">
        <f t="shared" si="15"/>
        <v>0</v>
      </c>
    </row>
    <row r="132" spans="1:11" ht="12.75">
      <c r="A132" s="84"/>
      <c r="B132" s="85" t="s">
        <v>120</v>
      </c>
      <c r="C132" s="86" t="s">
        <v>121</v>
      </c>
      <c r="D132" s="90">
        <v>7</v>
      </c>
      <c r="E132" s="192" t="s">
        <v>198</v>
      </c>
      <c r="F132" s="48"/>
      <c r="G132" s="48"/>
      <c r="H132" s="193">
        <f>(F132+G132)*D132</f>
        <v>0</v>
      </c>
      <c r="I132" s="190">
        <f t="shared" si="14"/>
        <v>0</v>
      </c>
      <c r="J132" s="190">
        <f t="shared" si="14"/>
        <v>0</v>
      </c>
      <c r="K132" s="194">
        <f t="shared" si="15"/>
        <v>0</v>
      </c>
    </row>
    <row r="133" spans="1:11" ht="12.75">
      <c r="A133" s="84"/>
      <c r="B133" s="85" t="s">
        <v>122</v>
      </c>
      <c r="C133" s="86" t="s">
        <v>123</v>
      </c>
      <c r="D133" s="90">
        <v>7</v>
      </c>
      <c r="E133" s="192" t="s">
        <v>198</v>
      </c>
      <c r="F133" s="48"/>
      <c r="G133" s="48"/>
      <c r="H133" s="193">
        <f>(F133+G133)*D133</f>
        <v>0</v>
      </c>
      <c r="I133" s="190">
        <f t="shared" si="14"/>
        <v>0</v>
      </c>
      <c r="J133" s="190">
        <f t="shared" si="14"/>
        <v>0</v>
      </c>
      <c r="K133" s="194">
        <f t="shared" si="15"/>
        <v>0</v>
      </c>
    </row>
    <row r="134" spans="1:11" ht="25.5">
      <c r="A134" s="84"/>
      <c r="B134" s="85" t="s">
        <v>124</v>
      </c>
      <c r="C134" s="86" t="s">
        <v>125</v>
      </c>
      <c r="D134" s="90">
        <v>10</v>
      </c>
      <c r="E134" s="192" t="s">
        <v>198</v>
      </c>
      <c r="F134" s="169" t="s">
        <v>16</v>
      </c>
      <c r="G134" s="48"/>
      <c r="H134" s="193">
        <f>SUM(F134:G134)*D134</f>
        <v>0</v>
      </c>
      <c r="I134" s="190" t="s">
        <v>16</v>
      </c>
      <c r="J134" s="190">
        <f>ROUND(G134*(1+$K$4),2)</f>
        <v>0</v>
      </c>
      <c r="K134" s="194">
        <f t="shared" si="15"/>
        <v>0</v>
      </c>
    </row>
    <row r="135" spans="1:11" ht="12.75">
      <c r="A135" s="84"/>
      <c r="B135" s="85" t="s">
        <v>126</v>
      </c>
      <c r="C135" s="86" t="s">
        <v>127</v>
      </c>
      <c r="D135" s="90">
        <v>10</v>
      </c>
      <c r="E135" s="192" t="s">
        <v>17</v>
      </c>
      <c r="F135" s="48"/>
      <c r="G135" s="48"/>
      <c r="H135" s="193">
        <f>SUM(F135:G135)*D135</f>
        <v>0</v>
      </c>
      <c r="I135" s="190">
        <f>ROUND(F135*(1+$K$4),2)</f>
        <v>0</v>
      </c>
      <c r="J135" s="190">
        <f>ROUND(G135*(1+$K$4),2)</f>
        <v>0</v>
      </c>
      <c r="K135" s="194">
        <f t="shared" si="15"/>
        <v>0</v>
      </c>
    </row>
    <row r="136" spans="1:11" ht="12.75">
      <c r="A136" s="84"/>
      <c r="B136" s="85" t="s">
        <v>128</v>
      </c>
      <c r="C136" s="86" t="s">
        <v>129</v>
      </c>
      <c r="D136" s="90">
        <v>20</v>
      </c>
      <c r="E136" s="192" t="s">
        <v>17</v>
      </c>
      <c r="F136" s="48"/>
      <c r="G136" s="48"/>
      <c r="H136" s="193">
        <f>SUM(F136:G136)*D136</f>
        <v>0</v>
      </c>
      <c r="I136" s="190">
        <f>ROUND(F136*(1+$K$4),2)</f>
        <v>0</v>
      </c>
      <c r="J136" s="190">
        <f>ROUND(G136*(1+$K$4),2)</f>
        <v>0</v>
      </c>
      <c r="K136" s="194">
        <f t="shared" si="15"/>
        <v>0</v>
      </c>
    </row>
    <row r="137" spans="1:11" ht="12.75">
      <c r="A137" s="84"/>
      <c r="B137" s="85" t="s">
        <v>130</v>
      </c>
      <c r="C137" s="86" t="s">
        <v>131</v>
      </c>
      <c r="D137" s="90">
        <v>7</v>
      </c>
      <c r="E137" s="192" t="s">
        <v>198</v>
      </c>
      <c r="F137" s="48"/>
      <c r="G137" s="48"/>
      <c r="H137" s="193">
        <f>SUM(F137:G137)*D137</f>
        <v>0</v>
      </c>
      <c r="I137" s="190">
        <f>ROUND(F137*(1+$K$4),2)</f>
        <v>0</v>
      </c>
      <c r="J137" s="190">
        <f>ROUND(G137*(1+$K$4),2)</f>
        <v>0</v>
      </c>
      <c r="K137" s="194">
        <f t="shared" si="15"/>
        <v>0</v>
      </c>
    </row>
    <row r="138" spans="1:11" ht="12.75">
      <c r="A138" s="84"/>
      <c r="B138" s="85" t="s">
        <v>132</v>
      </c>
      <c r="C138" s="86" t="s">
        <v>133</v>
      </c>
      <c r="D138" s="90">
        <v>7</v>
      </c>
      <c r="E138" s="192" t="s">
        <v>17</v>
      </c>
      <c r="F138" s="48"/>
      <c r="G138" s="48"/>
      <c r="H138" s="193">
        <f>(F138+G138)*D138</f>
        <v>0</v>
      </c>
      <c r="I138" s="190">
        <f>ROUND(F138*(1+$K$4),2)</f>
        <v>0</v>
      </c>
      <c r="J138" s="190">
        <f>ROUND(G138*(1+$K$4),2)</f>
        <v>0</v>
      </c>
      <c r="K138" s="194">
        <f t="shared" si="15"/>
        <v>0</v>
      </c>
    </row>
    <row r="139" spans="1:11" ht="12.75">
      <c r="A139" s="205"/>
      <c r="B139" s="206">
        <v>4</v>
      </c>
      <c r="C139" s="207" t="s">
        <v>134</v>
      </c>
      <c r="D139" s="208"/>
      <c r="E139" s="209"/>
      <c r="F139" s="210"/>
      <c r="G139" s="210"/>
      <c r="H139" s="211"/>
      <c r="I139" s="212"/>
      <c r="J139" s="212"/>
      <c r="K139" s="213"/>
    </row>
    <row r="140" spans="1:11" ht="12.75">
      <c r="A140" s="84"/>
      <c r="B140" s="85" t="s">
        <v>29</v>
      </c>
      <c r="C140" s="86" t="s">
        <v>75</v>
      </c>
      <c r="D140" s="90">
        <v>30</v>
      </c>
      <c r="E140" s="192" t="s">
        <v>135</v>
      </c>
      <c r="F140" s="48"/>
      <c r="G140" s="48"/>
      <c r="H140" s="193">
        <f aca="true" t="shared" si="16" ref="H140:H145">SUM(F140,G140)*D140</f>
        <v>0</v>
      </c>
      <c r="I140" s="190">
        <f aca="true" t="shared" si="17" ref="I140:J145">ROUND(F140*(1+$K$4),2)</f>
        <v>0</v>
      </c>
      <c r="J140" s="190">
        <f t="shared" si="17"/>
        <v>0</v>
      </c>
      <c r="K140" s="194">
        <f aca="true" t="shared" si="18" ref="K140:K145">SUM(I140:J140)*D140</f>
        <v>0</v>
      </c>
    </row>
    <row r="141" spans="1:11" ht="12.75">
      <c r="A141" s="84"/>
      <c r="B141" s="85" t="s">
        <v>136</v>
      </c>
      <c r="C141" s="86" t="s">
        <v>196</v>
      </c>
      <c r="D141" s="90">
        <v>5</v>
      </c>
      <c r="E141" s="192" t="s">
        <v>135</v>
      </c>
      <c r="F141" s="48"/>
      <c r="G141" s="48"/>
      <c r="H141" s="193">
        <f t="shared" si="16"/>
        <v>0</v>
      </c>
      <c r="I141" s="190">
        <f t="shared" si="17"/>
        <v>0</v>
      </c>
      <c r="J141" s="190">
        <f t="shared" si="17"/>
        <v>0</v>
      </c>
      <c r="K141" s="194">
        <f t="shared" si="18"/>
        <v>0</v>
      </c>
    </row>
    <row r="142" spans="1:11" ht="12.75">
      <c r="A142" s="84"/>
      <c r="B142" s="85" t="s">
        <v>137</v>
      </c>
      <c r="C142" s="86" t="s">
        <v>138</v>
      </c>
      <c r="D142" s="90">
        <v>4</v>
      </c>
      <c r="E142" s="192" t="s">
        <v>198</v>
      </c>
      <c r="F142" s="48"/>
      <c r="G142" s="48"/>
      <c r="H142" s="193">
        <f t="shared" si="16"/>
        <v>0</v>
      </c>
      <c r="I142" s="190">
        <f t="shared" si="17"/>
        <v>0</v>
      </c>
      <c r="J142" s="190">
        <f t="shared" si="17"/>
        <v>0</v>
      </c>
      <c r="K142" s="194">
        <f t="shared" si="18"/>
        <v>0</v>
      </c>
    </row>
    <row r="143" spans="1:11" ht="12.75">
      <c r="A143" s="84"/>
      <c r="B143" s="85" t="s">
        <v>139</v>
      </c>
      <c r="C143" s="86" t="s">
        <v>140</v>
      </c>
      <c r="D143" s="90">
        <v>2</v>
      </c>
      <c r="E143" s="192" t="s">
        <v>198</v>
      </c>
      <c r="F143" s="48"/>
      <c r="G143" s="48"/>
      <c r="H143" s="193">
        <f t="shared" si="16"/>
        <v>0</v>
      </c>
      <c r="I143" s="190">
        <f t="shared" si="17"/>
        <v>0</v>
      </c>
      <c r="J143" s="190">
        <f t="shared" si="17"/>
        <v>0</v>
      </c>
      <c r="K143" s="194">
        <f t="shared" si="18"/>
        <v>0</v>
      </c>
    </row>
    <row r="144" spans="1:11" ht="12.75">
      <c r="A144" s="84"/>
      <c r="B144" s="85" t="s">
        <v>141</v>
      </c>
      <c r="C144" s="86" t="s">
        <v>142</v>
      </c>
      <c r="D144" s="90">
        <v>1</v>
      </c>
      <c r="E144" s="192" t="s">
        <v>198</v>
      </c>
      <c r="F144" s="48"/>
      <c r="G144" s="48"/>
      <c r="H144" s="193">
        <f t="shared" si="16"/>
        <v>0</v>
      </c>
      <c r="I144" s="190">
        <f t="shared" si="17"/>
        <v>0</v>
      </c>
      <c r="J144" s="190">
        <f t="shared" si="17"/>
        <v>0</v>
      </c>
      <c r="K144" s="194">
        <f t="shared" si="18"/>
        <v>0</v>
      </c>
    </row>
    <row r="145" spans="1:11" ht="25.5">
      <c r="A145" s="84"/>
      <c r="B145" s="85" t="s">
        <v>143</v>
      </c>
      <c r="C145" s="86" t="s">
        <v>144</v>
      </c>
      <c r="D145" s="90">
        <v>1</v>
      </c>
      <c r="E145" s="192" t="s">
        <v>198</v>
      </c>
      <c r="F145" s="48"/>
      <c r="G145" s="48"/>
      <c r="H145" s="193">
        <f t="shared" si="16"/>
        <v>0</v>
      </c>
      <c r="I145" s="190">
        <f t="shared" si="17"/>
        <v>0</v>
      </c>
      <c r="J145" s="190">
        <f t="shared" si="17"/>
        <v>0</v>
      </c>
      <c r="K145" s="194">
        <f t="shared" si="18"/>
        <v>0</v>
      </c>
    </row>
    <row r="146" spans="1:11" ht="12.75">
      <c r="A146" s="205"/>
      <c r="B146" s="206">
        <v>5</v>
      </c>
      <c r="C146" s="207" t="s">
        <v>181</v>
      </c>
      <c r="D146" s="208"/>
      <c r="E146" s="209"/>
      <c r="F146" s="210"/>
      <c r="G146" s="210"/>
      <c r="H146" s="211"/>
      <c r="I146" s="214"/>
      <c r="J146" s="214"/>
      <c r="K146" s="213"/>
    </row>
    <row r="147" spans="1:11" ht="12.75">
      <c r="A147" s="256"/>
      <c r="B147" s="259" t="s">
        <v>30</v>
      </c>
      <c r="C147" s="86" t="s">
        <v>182</v>
      </c>
      <c r="D147" s="215"/>
      <c r="E147" s="187"/>
      <c r="F147" s="216"/>
      <c r="G147" s="217"/>
      <c r="H147" s="108"/>
      <c r="I147" s="190"/>
      <c r="J147" s="190"/>
      <c r="K147" s="194"/>
    </row>
    <row r="148" spans="1:11" ht="12.75">
      <c r="A148" s="257"/>
      <c r="B148" s="260"/>
      <c r="C148" s="86" t="s">
        <v>183</v>
      </c>
      <c r="D148" s="262">
        <v>1</v>
      </c>
      <c r="E148" s="265" t="s">
        <v>198</v>
      </c>
      <c r="F148" s="268"/>
      <c r="G148" s="268"/>
      <c r="H148" s="237">
        <f aca="true" t="shared" si="19" ref="H148:H153">SUM(F148:G148)*D148</f>
        <v>0</v>
      </c>
      <c r="I148" s="250">
        <f aca="true" t="shared" si="20" ref="I148:J156">ROUND(F148*(1+$K$4),2)</f>
        <v>0</v>
      </c>
      <c r="J148" s="250">
        <f t="shared" si="20"/>
        <v>0</v>
      </c>
      <c r="K148" s="253">
        <f aca="true" t="shared" si="21" ref="K148:K153">SUM(I148:J148)*D148</f>
        <v>0</v>
      </c>
    </row>
    <row r="149" spans="1:11" ht="12.75">
      <c r="A149" s="257"/>
      <c r="B149" s="260"/>
      <c r="C149" s="86" t="s">
        <v>184</v>
      </c>
      <c r="D149" s="263"/>
      <c r="E149" s="266"/>
      <c r="F149" s="269"/>
      <c r="G149" s="269"/>
      <c r="H149" s="238">
        <f t="shared" si="19"/>
        <v>0</v>
      </c>
      <c r="I149" s="251">
        <f t="shared" si="20"/>
        <v>0</v>
      </c>
      <c r="J149" s="251">
        <f t="shared" si="20"/>
        <v>0</v>
      </c>
      <c r="K149" s="254">
        <f t="shared" si="21"/>
        <v>0</v>
      </c>
    </row>
    <row r="150" spans="1:11" ht="12.75">
      <c r="A150" s="257"/>
      <c r="B150" s="260"/>
      <c r="C150" s="86" t="s">
        <v>185</v>
      </c>
      <c r="D150" s="263"/>
      <c r="E150" s="266"/>
      <c r="F150" s="269"/>
      <c r="G150" s="269"/>
      <c r="H150" s="238">
        <f t="shared" si="19"/>
        <v>0</v>
      </c>
      <c r="I150" s="251">
        <f t="shared" si="20"/>
        <v>0</v>
      </c>
      <c r="J150" s="251">
        <f t="shared" si="20"/>
        <v>0</v>
      </c>
      <c r="K150" s="254">
        <f t="shared" si="21"/>
        <v>0</v>
      </c>
    </row>
    <row r="151" spans="1:11" ht="12.75">
      <c r="A151" s="257"/>
      <c r="B151" s="260"/>
      <c r="C151" s="86" t="s">
        <v>186</v>
      </c>
      <c r="D151" s="263"/>
      <c r="E151" s="266"/>
      <c r="F151" s="269"/>
      <c r="G151" s="269"/>
      <c r="H151" s="238">
        <f t="shared" si="19"/>
        <v>0</v>
      </c>
      <c r="I151" s="251">
        <f t="shared" si="20"/>
        <v>0</v>
      </c>
      <c r="J151" s="251">
        <f t="shared" si="20"/>
        <v>0</v>
      </c>
      <c r="K151" s="254">
        <f t="shared" si="21"/>
        <v>0</v>
      </c>
    </row>
    <row r="152" spans="1:11" ht="12.75">
      <c r="A152" s="257"/>
      <c r="B152" s="260"/>
      <c r="C152" s="86" t="s">
        <v>187</v>
      </c>
      <c r="D152" s="263"/>
      <c r="E152" s="266"/>
      <c r="F152" s="269"/>
      <c r="G152" s="269"/>
      <c r="H152" s="238">
        <f t="shared" si="19"/>
        <v>0</v>
      </c>
      <c r="I152" s="251">
        <f t="shared" si="20"/>
        <v>0</v>
      </c>
      <c r="J152" s="251">
        <f t="shared" si="20"/>
        <v>0</v>
      </c>
      <c r="K152" s="254">
        <f t="shared" si="21"/>
        <v>0</v>
      </c>
    </row>
    <row r="153" spans="1:11" ht="25.5">
      <c r="A153" s="258"/>
      <c r="B153" s="261"/>
      <c r="C153" s="86" t="s">
        <v>188</v>
      </c>
      <c r="D153" s="264"/>
      <c r="E153" s="267"/>
      <c r="F153" s="270"/>
      <c r="G153" s="270"/>
      <c r="H153" s="239">
        <f t="shared" si="19"/>
        <v>0</v>
      </c>
      <c r="I153" s="252">
        <f t="shared" si="20"/>
        <v>0</v>
      </c>
      <c r="J153" s="252">
        <f t="shared" si="20"/>
        <v>0</v>
      </c>
      <c r="K153" s="255">
        <f t="shared" si="21"/>
        <v>0</v>
      </c>
    </row>
    <row r="154" spans="1:11" ht="12.75">
      <c r="A154" s="84"/>
      <c r="B154" s="85" t="s">
        <v>31</v>
      </c>
      <c r="C154" s="86" t="s">
        <v>189</v>
      </c>
      <c r="D154" s="90">
        <v>1</v>
      </c>
      <c r="E154" s="192" t="s">
        <v>198</v>
      </c>
      <c r="F154" s="48"/>
      <c r="G154" s="48"/>
      <c r="H154" s="193">
        <f>SUM(F154:G154)*D154</f>
        <v>0</v>
      </c>
      <c r="I154" s="190">
        <f t="shared" si="20"/>
        <v>0</v>
      </c>
      <c r="J154" s="190">
        <f t="shared" si="20"/>
        <v>0</v>
      </c>
      <c r="K154" s="194">
        <f>SUM(I154:J154)*D154</f>
        <v>0</v>
      </c>
    </row>
    <row r="155" spans="1:11" ht="25.5">
      <c r="A155" s="84"/>
      <c r="B155" s="85" t="s">
        <v>163</v>
      </c>
      <c r="C155" s="93" t="s">
        <v>190</v>
      </c>
      <c r="D155" s="90">
        <v>1</v>
      </c>
      <c r="E155" s="192" t="s">
        <v>198</v>
      </c>
      <c r="F155" s="48"/>
      <c r="G155" s="48"/>
      <c r="H155" s="193">
        <f>SUM(F155:G155)*D155</f>
        <v>0</v>
      </c>
      <c r="I155" s="190">
        <f t="shared" si="20"/>
        <v>0</v>
      </c>
      <c r="J155" s="190">
        <f t="shared" si="20"/>
        <v>0</v>
      </c>
      <c r="K155" s="194">
        <f>SUM(I155:J155)*D155</f>
        <v>0</v>
      </c>
    </row>
    <row r="156" spans="1:11" ht="25.5">
      <c r="A156" s="84"/>
      <c r="B156" s="85" t="s">
        <v>164</v>
      </c>
      <c r="C156" s="86" t="s">
        <v>191</v>
      </c>
      <c r="D156" s="90">
        <v>1</v>
      </c>
      <c r="E156" s="192" t="s">
        <v>198</v>
      </c>
      <c r="F156" s="48"/>
      <c r="G156" s="48"/>
      <c r="H156" s="193">
        <f>SUM(F156:G156)*D156</f>
        <v>0</v>
      </c>
      <c r="I156" s="190">
        <f t="shared" si="20"/>
        <v>0</v>
      </c>
      <c r="J156" s="190">
        <f t="shared" si="20"/>
        <v>0</v>
      </c>
      <c r="K156" s="194">
        <f>SUM(I156:J156)*D156</f>
        <v>0</v>
      </c>
    </row>
    <row r="157" spans="1:11" ht="12.75">
      <c r="A157" s="205"/>
      <c r="B157" s="206">
        <v>6</v>
      </c>
      <c r="C157" s="207" t="s">
        <v>165</v>
      </c>
      <c r="D157" s="208"/>
      <c r="E157" s="209"/>
      <c r="F157" s="210"/>
      <c r="G157" s="210"/>
      <c r="H157" s="211"/>
      <c r="I157" s="214"/>
      <c r="J157" s="214"/>
      <c r="K157" s="213"/>
    </row>
    <row r="158" spans="1:11" ht="38.25">
      <c r="A158" s="201"/>
      <c r="B158" s="202" t="s">
        <v>32</v>
      </c>
      <c r="C158" s="202" t="s">
        <v>166</v>
      </c>
      <c r="D158" s="83">
        <v>1</v>
      </c>
      <c r="E158" s="192" t="s">
        <v>198</v>
      </c>
      <c r="F158" s="48"/>
      <c r="G158" s="48"/>
      <c r="H158" s="193">
        <f>SUM(F158,G158)*D158</f>
        <v>0</v>
      </c>
      <c r="I158" s="190">
        <f>ROUND(F158*(1+$K$4),2)</f>
        <v>0</v>
      </c>
      <c r="J158" s="190">
        <f>ROUND(G158*(1+$K$4),2)</f>
        <v>0</v>
      </c>
      <c r="K158" s="194">
        <f>SUM(I158:J158)*D158</f>
        <v>0</v>
      </c>
    </row>
    <row r="159" spans="1:11" ht="38.25">
      <c r="A159" s="201"/>
      <c r="B159" s="202" t="s">
        <v>51</v>
      </c>
      <c r="C159" s="202" t="s">
        <v>167</v>
      </c>
      <c r="D159" s="83">
        <v>5</v>
      </c>
      <c r="E159" s="192" t="s">
        <v>198</v>
      </c>
      <c r="F159" s="48"/>
      <c r="G159" s="48"/>
      <c r="H159" s="193">
        <f>SUM(F159,G159)*D159</f>
        <v>0</v>
      </c>
      <c r="I159" s="190">
        <f>ROUND(F159*(1+$K$4),2)</f>
        <v>0</v>
      </c>
      <c r="J159" s="190">
        <f>ROUND(G159*(1+$K$4),2)</f>
        <v>0</v>
      </c>
      <c r="K159" s="194">
        <f>SUM(I159:J159)*D159</f>
        <v>0</v>
      </c>
    </row>
    <row r="160" spans="1:11" ht="12.75">
      <c r="A160" s="163"/>
      <c r="B160" s="152">
        <v>7</v>
      </c>
      <c r="C160" s="58" t="s">
        <v>145</v>
      </c>
      <c r="D160" s="89"/>
      <c r="E160" s="70"/>
      <c r="F160" s="169"/>
      <c r="G160" s="169"/>
      <c r="H160" s="193"/>
      <c r="I160" s="190"/>
      <c r="J160" s="190"/>
      <c r="K160" s="194"/>
    </row>
    <row r="161" spans="1:11" ht="12.75">
      <c r="A161" s="84"/>
      <c r="B161" s="85" t="s">
        <v>168</v>
      </c>
      <c r="C161" s="86" t="s">
        <v>146</v>
      </c>
      <c r="D161" s="90">
        <v>35</v>
      </c>
      <c r="E161" s="192" t="s">
        <v>198</v>
      </c>
      <c r="F161" s="48"/>
      <c r="G161" s="48"/>
      <c r="H161" s="193">
        <f aca="true" t="shared" si="22" ref="H161:H166">SUM(F161:G161)*D161</f>
        <v>0</v>
      </c>
      <c r="I161" s="190">
        <f>ROUND(F161*(1+$K$4),2)</f>
        <v>0</v>
      </c>
      <c r="J161" s="190">
        <f>ROUND(G161*(1+$K$4),2)</f>
        <v>0</v>
      </c>
      <c r="K161" s="194">
        <f aca="true" t="shared" si="23" ref="K161:K167">SUM(I161:J161)*D161</f>
        <v>0</v>
      </c>
    </row>
    <row r="162" spans="1:11" ht="12.75">
      <c r="A162" s="84"/>
      <c r="B162" s="85" t="s">
        <v>169</v>
      </c>
      <c r="C162" s="86" t="s">
        <v>147</v>
      </c>
      <c r="D162" s="90">
        <v>1</v>
      </c>
      <c r="E162" s="192" t="s">
        <v>198</v>
      </c>
      <c r="F162" s="169" t="s">
        <v>16</v>
      </c>
      <c r="G162" s="48"/>
      <c r="H162" s="193">
        <f t="shared" si="22"/>
        <v>0</v>
      </c>
      <c r="I162" s="190" t="s">
        <v>83</v>
      </c>
      <c r="J162" s="190">
        <f aca="true" t="shared" si="24" ref="J162:J167">ROUND(G162*(1+$K$4),2)</f>
        <v>0</v>
      </c>
      <c r="K162" s="194">
        <f t="shared" si="23"/>
        <v>0</v>
      </c>
    </row>
    <row r="163" spans="1:11" ht="12.75">
      <c r="A163" s="84"/>
      <c r="B163" s="85" t="s">
        <v>170</v>
      </c>
      <c r="C163" s="86" t="s">
        <v>149</v>
      </c>
      <c r="D163" s="90">
        <v>1</v>
      </c>
      <c r="E163" s="192" t="s">
        <v>198</v>
      </c>
      <c r="F163" s="169" t="s">
        <v>16</v>
      </c>
      <c r="G163" s="48"/>
      <c r="H163" s="193">
        <f t="shared" si="22"/>
        <v>0</v>
      </c>
      <c r="I163" s="190" t="s">
        <v>83</v>
      </c>
      <c r="J163" s="190">
        <f t="shared" si="24"/>
        <v>0</v>
      </c>
      <c r="K163" s="194">
        <f t="shared" si="23"/>
        <v>0</v>
      </c>
    </row>
    <row r="164" spans="1:11" ht="12.75">
      <c r="A164" s="201"/>
      <c r="B164" s="85" t="s">
        <v>171</v>
      </c>
      <c r="C164" s="202" t="s">
        <v>150</v>
      </c>
      <c r="D164" s="83">
        <v>2</v>
      </c>
      <c r="E164" s="192" t="s">
        <v>198</v>
      </c>
      <c r="F164" s="169" t="s">
        <v>16</v>
      </c>
      <c r="G164" s="48"/>
      <c r="H164" s="193">
        <f t="shared" si="22"/>
        <v>0</v>
      </c>
      <c r="I164" s="190" t="s">
        <v>83</v>
      </c>
      <c r="J164" s="190">
        <f t="shared" si="24"/>
        <v>0</v>
      </c>
      <c r="K164" s="194">
        <f t="shared" si="23"/>
        <v>0</v>
      </c>
    </row>
    <row r="165" spans="1:11" ht="12.75">
      <c r="A165" s="201"/>
      <c r="B165" s="85" t="s">
        <v>172</v>
      </c>
      <c r="C165" s="202" t="s">
        <v>151</v>
      </c>
      <c r="D165" s="83">
        <v>4</v>
      </c>
      <c r="E165" s="192" t="s">
        <v>198</v>
      </c>
      <c r="F165" s="169" t="s">
        <v>16</v>
      </c>
      <c r="G165" s="48"/>
      <c r="H165" s="193">
        <f t="shared" si="22"/>
        <v>0</v>
      </c>
      <c r="I165" s="190" t="s">
        <v>83</v>
      </c>
      <c r="J165" s="190">
        <f t="shared" si="24"/>
        <v>0</v>
      </c>
      <c r="K165" s="194">
        <f t="shared" si="23"/>
        <v>0</v>
      </c>
    </row>
    <row r="166" spans="1:11" ht="12.75">
      <c r="A166" s="84"/>
      <c r="B166" s="85" t="s">
        <v>173</v>
      </c>
      <c r="C166" s="86" t="s">
        <v>195</v>
      </c>
      <c r="D166" s="90">
        <v>1</v>
      </c>
      <c r="E166" s="192" t="s">
        <v>198</v>
      </c>
      <c r="F166" s="169" t="s">
        <v>16</v>
      </c>
      <c r="G166" s="48"/>
      <c r="H166" s="193">
        <f t="shared" si="22"/>
        <v>0</v>
      </c>
      <c r="I166" s="190" t="s">
        <v>16</v>
      </c>
      <c r="J166" s="190">
        <f t="shared" si="24"/>
        <v>0</v>
      </c>
      <c r="K166" s="194">
        <f t="shared" si="23"/>
        <v>0</v>
      </c>
    </row>
    <row r="167" spans="1:11" ht="12.75">
      <c r="A167" s="201"/>
      <c r="B167" s="85" t="s">
        <v>174</v>
      </c>
      <c r="C167" s="202" t="s">
        <v>194</v>
      </c>
      <c r="D167" s="83">
        <v>1</v>
      </c>
      <c r="E167" s="192" t="s">
        <v>198</v>
      </c>
      <c r="F167" s="169" t="s">
        <v>16</v>
      </c>
      <c r="G167" s="48"/>
      <c r="H167" s="193">
        <f>SUM(F167:G167)*D167</f>
        <v>0</v>
      </c>
      <c r="I167" s="190" t="s">
        <v>16</v>
      </c>
      <c r="J167" s="190">
        <f t="shared" si="24"/>
        <v>0</v>
      </c>
      <c r="K167" s="194">
        <f t="shared" si="23"/>
        <v>0</v>
      </c>
    </row>
    <row r="168" spans="1:11" ht="12.75">
      <c r="A168" s="34"/>
      <c r="B168" s="76"/>
      <c r="C168" s="77" t="s">
        <v>63</v>
      </c>
      <c r="D168" s="36"/>
      <c r="E168" s="36"/>
      <c r="F168" s="60">
        <f>SUMPRODUCT(D81:D167,F81:F167)</f>
        <v>0</v>
      </c>
      <c r="G168" s="60">
        <f>SUMPRODUCT(D81:D167,G81:G167)</f>
        <v>0</v>
      </c>
      <c r="H168" s="78">
        <f>SUM(H81:H167)</f>
        <v>0</v>
      </c>
      <c r="I168" s="79">
        <f>SUMPRODUCT(D81:D167,I81:I167)</f>
        <v>0</v>
      </c>
      <c r="J168" s="79">
        <f>SUMPRODUCT(D81:D167,J81:J167)</f>
        <v>0</v>
      </c>
      <c r="K168" s="80">
        <f>SUM(K81:K167)</f>
        <v>0</v>
      </c>
    </row>
    <row r="169" spans="1:11" ht="12.75">
      <c r="A169" s="50"/>
      <c r="B169" s="51"/>
      <c r="C169" s="50" t="s">
        <v>221</v>
      </c>
      <c r="D169" s="98"/>
      <c r="E169" s="52"/>
      <c r="F169" s="53">
        <f aca="true" t="shared" si="25" ref="F169:K169">SUM(F168+F79)</f>
        <v>0</v>
      </c>
      <c r="G169" s="53">
        <f t="shared" si="25"/>
        <v>0</v>
      </c>
      <c r="H169" s="53">
        <f t="shared" si="25"/>
        <v>0</v>
      </c>
      <c r="I169" s="53">
        <f t="shared" si="25"/>
        <v>0</v>
      </c>
      <c r="J169" s="53">
        <f t="shared" si="25"/>
        <v>0</v>
      </c>
      <c r="K169" s="53">
        <f t="shared" si="25"/>
        <v>0</v>
      </c>
    </row>
  </sheetData>
  <sheetProtection password="C150" sheet="1"/>
  <mergeCells count="36">
    <mergeCell ref="I148:I153"/>
    <mergeCell ref="J148:J153"/>
    <mergeCell ref="K148:K153"/>
    <mergeCell ref="A147:A153"/>
    <mergeCell ref="B147:B153"/>
    <mergeCell ref="D148:D153"/>
    <mergeCell ref="E148:E153"/>
    <mergeCell ref="F148:F153"/>
    <mergeCell ref="G148:G153"/>
    <mergeCell ref="C15:H15"/>
    <mergeCell ref="H148:H153"/>
    <mergeCell ref="D12:D13"/>
    <mergeCell ref="E12:E13"/>
    <mergeCell ref="A9:K9"/>
    <mergeCell ref="A10:B10"/>
    <mergeCell ref="A11:B11"/>
    <mergeCell ref="I12:J12"/>
    <mergeCell ref="K12:K13"/>
    <mergeCell ref="C12:C13"/>
    <mergeCell ref="A1:H2"/>
    <mergeCell ref="I1:K2"/>
    <mergeCell ref="A3:H3"/>
    <mergeCell ref="A4:H4"/>
    <mergeCell ref="I4:J4"/>
    <mergeCell ref="F12:G12"/>
    <mergeCell ref="B12:B13"/>
    <mergeCell ref="C10:F10"/>
    <mergeCell ref="H10:K10"/>
    <mergeCell ref="H12:H13"/>
    <mergeCell ref="A12:A13"/>
    <mergeCell ref="A5:H5"/>
    <mergeCell ref="I6:J6"/>
    <mergeCell ref="A7:H7"/>
    <mergeCell ref="H11:K11"/>
    <mergeCell ref="C11:F11"/>
    <mergeCell ref="A6:H6"/>
  </mergeCells>
  <hyperlinks>
    <hyperlink ref="C124" display="Derivação saída eletrodutos p/Canaleta de Alumínio de 73x25mm"/>
    <hyperlink ref="C114" display="Tampa para eletrocalha 50mm"/>
    <hyperlink ref="C105" display="Derivação saída eletrodutos p/Canaleta de Alumínio de 73x25mm"/>
    <hyperlink ref="C91" display="Derivação saída eletrodutos p/Canaleta de Alumínio de 73x25mm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2"/>
  <headerFooter>
    <oddHeader>&amp;L&amp;G
UNIDADE DE ENGENHARIA&amp;RFOLHA &amp;P/ &amp;N</oddHeader>
    <oddFooter xml:space="preserve">&amp;R&amp;F
&amp;D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Marcia Corona Da Silva</cp:lastModifiedBy>
  <cp:lastPrinted>2018-08-29T17:39:56Z</cp:lastPrinted>
  <dcterms:created xsi:type="dcterms:W3CDTF">2000-05-25T11:19:14Z</dcterms:created>
  <dcterms:modified xsi:type="dcterms:W3CDTF">2018-12-04T16:29:46Z</dcterms:modified>
  <cp:category/>
  <cp:version/>
  <cp:contentType/>
  <cp:contentStatus/>
</cp:coreProperties>
</file>